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000" windowHeight="16320" tabRatio="586" activeTab="0"/>
  </bookViews>
  <sheets>
    <sheet name="注意事項" sheetId="1" r:id="rId1"/>
    <sheet name="按分表" sheetId="2" r:id="rId2"/>
    <sheet name="事業費総括表-①" sheetId="3" r:id="rId3"/>
    <sheet name="事業費総括表-②" sheetId="4" r:id="rId4"/>
  </sheets>
  <externalReferences>
    <externalReference r:id="rId7"/>
  </externalReferences>
  <definedNames>
    <definedName name="_xlfn.ANCHORARRAY" hidden="1">#NAME?</definedName>
    <definedName name="_xlfn.IFERROR" hidden="1">#NAME?</definedName>
    <definedName name="AA00" localSheetId="1">'按分表'!#REF!</definedName>
    <definedName name="Ａ様式">'[1]A様式'!$B$8:$AH$357</definedName>
    <definedName name="_xlnm.Print_Area" localSheetId="1">'按分表'!$C$2:$AH$72</definedName>
    <definedName name="_xlnm.Print_Area" localSheetId="2">'事業費総括表-①'!$D$1:$CD$84</definedName>
    <definedName name="_xlnm.Print_Area" localSheetId="3">'事業費総括表-②'!$C$1:$AG$41</definedName>
    <definedName name="_xlnm.Print_Area" localSheetId="0">'注意事項'!$C$1:$R$49</definedName>
    <definedName name="Z_4354739D_DEB8_4309_A92B_6D417A85CB5E_.wvu.Cols" localSheetId="0" hidden="1">'注意事項'!$A:$A</definedName>
    <definedName name="Z_4354739D_DEB8_4309_A92B_6D417A85CB5E_.wvu.PrintArea" localSheetId="0" hidden="1">'注意事項'!$C$1:$R$49</definedName>
    <definedName name="Z_4354739D_DEB8_4309_A92B_6D417A85CB5E_.wvu.Rows" localSheetId="0" hidden="1">'注意事項'!$21:$21</definedName>
  </definedNames>
  <calcPr fullCalcOnLoad="1"/>
</workbook>
</file>

<file path=xl/comments1.xml><?xml version="1.0" encoding="utf-8"?>
<comments xmlns="http://schemas.openxmlformats.org/spreadsheetml/2006/main">
  <authors>
    <author>tempt</author>
  </authors>
  <commentList>
    <comment ref="N18" authorId="0">
      <text>
        <r>
          <rPr>
            <sz val="9"/>
            <rFont val="ＭＳ Ｐゴシック"/>
            <family val="3"/>
          </rPr>
          <t xml:space="preserve">交付申請でまだ事業番号を発給されていない場合は空欄としてください。
</t>
        </r>
      </text>
    </comment>
  </commentList>
</comments>
</file>

<file path=xl/comments3.xml><?xml version="1.0" encoding="utf-8"?>
<comments xmlns="http://schemas.openxmlformats.org/spreadsheetml/2006/main">
  <authors>
    <author>maco</author>
    <author>macosway</author>
  </authors>
  <commentList>
    <comment ref="C59" authorId="0">
      <text>
        <r>
          <rPr>
            <sz val="9"/>
            <rFont val="ＭＳ Ｐゴシック"/>
            <family val="3"/>
          </rPr>
          <t>欄が不足した場合には★間
を再表示すれば増やせます</t>
        </r>
      </text>
    </comment>
    <comment ref="H19" authorId="1">
      <text>
        <r>
          <rPr>
            <sz val="8"/>
            <rFont val="ＭＳ Ｐゴシック"/>
            <family val="3"/>
          </rPr>
          <t>以下の表で、紫色になるセルには、小数点以下の端数が残っています。集計の妨げになりますので、端数を調整して整数にしてください。</t>
        </r>
      </text>
    </comment>
  </commentList>
</comments>
</file>

<file path=xl/sharedStrings.xml><?xml version="1.0" encoding="utf-8"?>
<sst xmlns="http://schemas.openxmlformats.org/spreadsheetml/2006/main" count="693" uniqueCount="347">
  <si>
    <t>(５)合計欄の面積などの合計が全体面積などに一致することを確認してください。按分比率欄も合計1.0000に調整してください。</t>
  </si>
  <si>
    <t>(４)共用部分按分面積等Ｃ欄の合計が共用部①欄の小計に一致するよう調整してください(計算式では小数点以下３位を四捨五入しています)。</t>
  </si>
  <si>
    <t>(３)全体共用がある場合は、共用部①欄を使い按分比Ｂ欄が合計１.0000になるよう調整してください(計算式では小数点以下５位を四捨五入しています）。</t>
  </si>
  <si>
    <t>(２)表上部の施設名・共用部名などを記入し、各階ごとの面積などを水色欄に記入してください。合計欄が全体面積に一致することを確認してください。</t>
  </si>
  <si>
    <t>(１)事業番号、事業名称の記入を確認してください。（※事業番号欄は、交付申請でまだ事業番号を発給されていない場合は空欄としてください。）</t>
  </si>
  <si>
    <t>＜作表手順＞</t>
  </si>
  <si>
    <t>注 4）欄が不足する場合は、挿入などにより適宜拡大できます。判型はＡ４縦またはＡ３横に収め全体で１枚となるよう印刷指定してください。</t>
  </si>
  <si>
    <t>　　　　　　　　　  (※複数の補助対象外部分がある場合、同じ共用部分を使用する部分については、できるだけ同一の列で計算してください。)</t>
  </si>
  <si>
    <r>
      <t>　　　　</t>
    </r>
    <r>
      <rPr>
        <sz val="9"/>
        <color indexed="12"/>
        <rFont val="ＭＳ Ｐゴシック"/>
        <family val="3"/>
      </rPr>
      <t>★★</t>
    </r>
    <r>
      <rPr>
        <sz val="9"/>
        <rFont val="ＭＳ Ｐゴシック"/>
        <family val="3"/>
      </rPr>
      <t>・・・部分的な共用がある場合は、行･列とも</t>
    </r>
    <r>
      <rPr>
        <sz val="9"/>
        <color indexed="12"/>
        <rFont val="ＭＳ Ｐゴシック"/>
        <family val="3"/>
      </rPr>
      <t>★★</t>
    </r>
    <r>
      <rPr>
        <sz val="9"/>
        <rFont val="ＭＳ Ｐゴシック"/>
        <family val="3"/>
      </rPr>
      <t>の間を「再表示」操作により表示させ、共用範囲Ｄ欄Ｇ欄J欄を埋めて上記作業を繰り返してください。</t>
    </r>
  </si>
  <si>
    <t>注 3）必要に応じて、★★の間の「非表示」セルを「再表示」操作により表示してください。</t>
  </si>
  <si>
    <t>注 2）複雑な計画等の場合、表では表現しきれない説明を表下部に記述してください。注記や作表方法の記述は削除しても構いません。</t>
  </si>
  <si>
    <t>　　　（全体面積は小数点第3位以下切捨て表示とします。内訳面積も同様ですが、各レベルごとの集計結果が全体面積に一致するよう調整してください。）</t>
  </si>
  <si>
    <t>比率</t>
  </si>
  <si>
    <t>M/T3</t>
  </si>
  <si>
    <t>按分比率</t>
  </si>
  <si>
    <t xml:space="preserve"> M=A+C+F+I+L</t>
  </si>
  <si>
    <t>区分合計床面積等</t>
  </si>
  <si>
    <t>合
計</t>
  </si>
  <si>
    <t>★</t>
  </si>
  <si>
    <t>共用部分按分面積等</t>
  </si>
  <si>
    <t>K＝J/t4</t>
  </si>
  <si>
    <t>共用部分按分比率</t>
  </si>
  <si>
    <t>t4</t>
  </si>
  <si>
    <t>小計</t>
  </si>
  <si>
    <t>J</t>
  </si>
  <si>
    <t>共用対象専用面積等</t>
  </si>
  <si>
    <t>共用部④</t>
  </si>
  <si>
    <t>H＝G/t3</t>
  </si>
  <si>
    <t>t3</t>
  </si>
  <si>
    <t>G</t>
  </si>
  <si>
    <t>共用対象専用面積等</t>
  </si>
  <si>
    <t>共用部③</t>
  </si>
  <si>
    <t>Ｅ＝D/t2</t>
  </si>
  <si>
    <t>t2</t>
  </si>
  <si>
    <t>Ｄ</t>
  </si>
  <si>
    <t>共用部②</t>
  </si>
  <si>
    <t>共用部分按分面積等</t>
  </si>
  <si>
    <t>B=A'/t1</t>
  </si>
  <si>
    <t>t1</t>
  </si>
  <si>
    <t>　小計</t>
  </si>
  <si>
    <t>A'</t>
  </si>
  <si>
    <t>共用対象専用面積等</t>
  </si>
  <si>
    <t>T2</t>
  </si>
  <si>
    <t>T1</t>
  </si>
  <si>
    <t>p</t>
  </si>
  <si>
    <t>o</t>
  </si>
  <si>
    <t>n</t>
  </si>
  <si>
    <t>m</t>
  </si>
  <si>
    <t>l</t>
  </si>
  <si>
    <t>k</t>
  </si>
  <si>
    <t>j</t>
  </si>
  <si>
    <t>i</t>
  </si>
  <si>
    <t>h</t>
  </si>
  <si>
    <t>A</t>
  </si>
  <si>
    <t>小計:</t>
  </si>
  <si>
    <t>階数分けせずに入力する場合→</t>
  </si>
  <si>
    <t>１階</t>
  </si>
  <si>
    <t>２階</t>
  </si>
  <si>
    <t>３階</t>
  </si>
  <si>
    <t>４階</t>
  </si>
  <si>
    <t>５階</t>
  </si>
  <si>
    <t>６階</t>
  </si>
  <si>
    <t>７階</t>
  </si>
  <si>
    <t>８階</t>
  </si>
  <si>
    <t>→階数等の区分けが必要な場合→</t>
  </si>
  <si>
    <t>全体共用</t>
  </si>
  <si>
    <t>合計</t>
  </si>
  <si>
    <r>
      <t>　　　　</t>
    </r>
    <r>
      <rPr>
        <sz val="9"/>
        <color indexed="40"/>
        <rFont val="ＭＳ Ｐゴシック"/>
        <family val="3"/>
      </rPr>
      <t>★</t>
    </r>
  </si>
  <si>
    <t>事業名称</t>
  </si>
  <si>
    <t>事業番号</t>
  </si>
  <si>
    <t>既設改修</t>
  </si>
  <si>
    <t>【適用消費税率：</t>
  </si>
  <si>
    <t>ハ</t>
  </si>
  <si>
    <t>ロ</t>
  </si>
  <si>
    <t>イ</t>
  </si>
  <si>
    <t>合計（A～E)　　単位改め金額（千円）</t>
  </si>
  <si>
    <t>(単位:千円)</t>
  </si>
  <si>
    <t>（参考）消費税等込み表示</t>
  </si>
  <si>
    <r>
      <t>(３)合計工事費</t>
    </r>
    <r>
      <rPr>
        <sz val="13"/>
        <color indexed="55"/>
        <rFont val="ＭＳ Ｐゴシック"/>
        <family val="3"/>
      </rPr>
      <t>　： 工事費用(消費税等を含まない)の合計を算出。　【「消費税等込み表示」欄は実支払額換算のため参考表示】</t>
    </r>
  </si>
  <si>
    <t>※直接工事費改め比率 ： 自動計算した直接工事比率を、小数点以下5桁目で切り捨て又は四捨五入等の端数処理を行った小数点以下4桁の数字を入力。【合計が1.0000となるよう調整すること】</t>
  </si>
  <si>
    <t>　　直接工事費改め比率</t>
  </si>
  <si>
    <t>　　直接工事費比率（自動計算）</t>
  </si>
  <si>
    <t>小　計　　Ａ</t>
  </si>
  <si>
    <t>(単位:円)</t>
  </si>
  <si>
    <t>）</t>
  </si>
  <si>
    <t>（按分比：</t>
  </si>
  <si>
    <t>事業費①×
按分比</t>
  </si>
  <si>
    <t>補助対象外
費用の内容等</t>
  </si>
  <si>
    <t>補助対象外
事業費 ②</t>
  </si>
  <si>
    <t>事業費　内訳</t>
  </si>
  <si>
    <t>補助対象外部分</t>
  </si>
  <si>
    <t>内訳</t>
  </si>
  <si>
    <t>■事業費総括表－①</t>
  </si>
  <si>
    <t>既設改修</t>
  </si>
  <si>
    <t>■事業費総括表－②</t>
  </si>
  <si>
    <t>＜補助要望額の算出＞</t>
  </si>
  <si>
    <t>総計</t>
  </si>
  <si>
    <t>備考</t>
  </si>
  <si>
    <t>算出の
前　提</t>
  </si>
  <si>
    <t>総括表①
から事業
費の転写</t>
  </si>
  <si>
    <t>総事業費</t>
  </si>
  <si>
    <t>補助事業に要する経費</t>
  </si>
  <si>
    <t>申請書に記入する最終的な「補助対象事業費」となります。</t>
  </si>
  <si>
    <t>＜事業費及び補助要望額＞</t>
  </si>
  <si>
    <t>総事業費</t>
  </si>
  <si>
    <t>補助事業に要する経費</t>
  </si>
  <si>
    <t>補助対象外部分の工事費</t>
  </si>
  <si>
    <t>サービス付き高齢者向け住宅整備事業</t>
  </si>
  <si>
    <t>B</t>
  </si>
  <si>
    <t>記入および提出の注意事項</t>
  </si>
  <si>
    <t>事業区分</t>
  </si>
  <si>
    <t>新築事業</t>
  </si>
  <si>
    <t>B</t>
  </si>
  <si>
    <t>改修を含む事業</t>
  </si>
  <si>
    <t>R</t>
  </si>
  <si>
    <t>完了実績報告の場合は、「作成ガイド」の注意事項等に気を付けて作成し、必ず事前相談（電子ファイルを事務局に送り内容を調整する）を済ませてから、押印した正式書類を郵送提出してください。</t>
  </si>
  <si>
    <t>【書式の使い方について】</t>
  </si>
  <si>
    <t>▶</t>
  </si>
  <si>
    <t>あらかじめ計算式が埋め込まれたセルがあります。不用意な操作で計算式を壊したり、削除したりしないようにしてください。ただし、設定が不適な場合は、適した内容で上書きしていただけます。</t>
  </si>
  <si>
    <t>原則として、</t>
  </si>
  <si>
    <t>水色に着色したセル</t>
  </si>
  <si>
    <t>に記入していただきます。</t>
  </si>
  <si>
    <t>黄色に着色したセル</t>
  </si>
  <si>
    <t>は、自動的に記入されるセルです。提出後に事務局が使用しますので、計算式を壊さないようにご注意ください。</t>
  </si>
  <si>
    <t>緑色に着色したセル</t>
  </si>
  <si>
    <t>は、自動計算のあと、必要に応じて調整いただけるセルです。調整は上書きでも可能ですが、セル内容を表示(F2キー)して、数式の末尾に「－1」「＋0.0001」など加減算を記入した方が、調整をやりなおす場合等に便利です。</t>
  </si>
  <si>
    <t>なお、表構成の都合上、一部別の着色を行っているセルがありますので、ご注意ください。</t>
  </si>
  <si>
    <t>本フォーマットは、任意書式で提出いただく書類の標準を示すものです。指定書式ではないので、事業内容に応じて、書式や欄数を編集・改変したり、準じた書類を別製しても提出いただけます。ただし、改変あるいは別製された書式のサポートはいたしかねますのでご承知ください。</t>
  </si>
  <si>
    <t>本フォーマットは、なるべくExcel形式のまま保存して提出してください。保存する電子ファイルの保存形式を、Microsoft社のExcel 2000以降のバージョン形式としてください。</t>
  </si>
  <si>
    <t>【記載上の注意】</t>
  </si>
  <si>
    <t>「事業名称」には、交付申請書に記載した「交付事業名」をそのまま記載すること。</t>
  </si>
  <si>
    <t>「事業番号」は、書類提出前でまだ事業番号が給付されていない場合は空欄とすること。</t>
  </si>
  <si>
    <t>按分表・事業費総括表　標準フォーマット</t>
  </si>
  <si>
    <t>【既設改修事業 】</t>
  </si>
  <si>
    <t>既設改修事業</t>
  </si>
  <si>
    <t>当初状態では、表示を簡素にするため一部の行または列（欄外★★間）を非表示にしてあります。共用部分の種類が少ない事業は、そのまま記入いただけますが、欄が不足する場合、★★印を含めて指定したうえで「非表示」→「表示」に切り替えて欄を増やすことができます。</t>
  </si>
  <si>
    <t>1</t>
  </si>
  <si>
    <t>⑥が③より小さい場合、⑤⑥欄に下線が付きます</t>
  </si>
  <si>
    <t>【既設改修事業】</t>
  </si>
  <si>
    <t>補助対象
外部分</t>
  </si>
  <si>
    <t>「補助要望額（実態）④」と「補助上限額①」のいずれか低い金額となります。申請書に記入する最終的な「補助要望額」となります。</t>
  </si>
  <si>
    <t>□</t>
  </si>
  <si>
    <r>
      <t xml:space="preserve">補助要望額(実態)
</t>
    </r>
    <r>
      <rPr>
        <sz val="11"/>
        <rFont val="ＭＳ Ｐゴシック"/>
        <family val="3"/>
      </rPr>
      <t>（③に補助率適用・端数切捨て）</t>
    </r>
  </si>
  <si>
    <r>
      <t xml:space="preserve">補助要望額(計画上限適用)
</t>
    </r>
    <r>
      <rPr>
        <sz val="11"/>
        <rFont val="ＭＳ Ｐゴシック"/>
        <family val="3"/>
      </rPr>
      <t>（④と①の小さい額を採用）</t>
    </r>
  </si>
  <si>
    <r>
      <t xml:space="preserve">補助対象事業費
</t>
    </r>
    <r>
      <rPr>
        <sz val="11"/>
        <rFont val="ＭＳ Ｐゴシック"/>
        <family val="3"/>
      </rPr>
      <t>(上限適用がなければ　③、
あった場合は　⑤÷補助率)</t>
    </r>
  </si>
  <si>
    <t>計画による補助上限額</t>
  </si>
  <si>
    <t>①</t>
  </si>
  <si>
    <t>②</t>
  </si>
  <si>
    <t>③</t>
  </si>
  <si>
    <t>④</t>
  </si>
  <si>
    <t>⑤</t>
  </si>
  <si>
    <t>⑥</t>
  </si>
  <si>
    <t>C</t>
  </si>
  <si>
    <t>D</t>
  </si>
  <si>
    <t>E</t>
  </si>
  <si>
    <r>
      <t>諸経費</t>
    </r>
    <r>
      <rPr>
        <sz val="10"/>
        <rFont val="ＭＳ Ｐゴシック"/>
        <family val="3"/>
      </rPr>
      <t>　　
(一般管理費､現場管理費 等）</t>
    </r>
  </si>
  <si>
    <t>各欄左上のカタカナ文字は、工事費総括表①最下行欄外の該当欄記号を示しています。</t>
  </si>
  <si>
    <t>⑦</t>
  </si>
  <si>
    <t>⑧</t>
  </si>
  <si>
    <t>⑨</t>
  </si>
  <si>
    <t>⑩</t>
  </si>
  <si>
    <t>補助対象外部分　合計</t>
  </si>
  <si>
    <t>←「補助対象外部分」の金額を合算</t>
  </si>
  <si>
    <t>補助要望額</t>
  </si>
  <si>
    <r>
      <t>(４)千円に単位を改めた金額</t>
    </r>
    <r>
      <rPr>
        <sz val="13"/>
        <color indexed="55"/>
        <rFont val="ＭＳ Ｐゴシック"/>
        <family val="3"/>
      </rPr>
      <t>　： 消費税等抜きの合計額を単位改め。総額及び補助対象欄については切り捨てとし、これ以外の欄で合計と内訳が一致するよう調整すること。
　　　　　　　　　　　　　　　　　　　　　【四捨五入にて処理のうえ 必要な場合は一部を切り上げて調整すること】</t>
    </r>
  </si>
  <si>
    <r>
      <rPr>
        <sz val="9"/>
        <rFont val="ＭＳ Ｐゴシック"/>
        <family val="3"/>
      </rPr>
      <t xml:space="preserve">(全体共用)
</t>
    </r>
    <r>
      <rPr>
        <sz val="11"/>
        <color indexed="8"/>
        <rFont val="ＭＳ Ｐゴシック"/>
        <family val="3"/>
      </rPr>
      <t>共用部①</t>
    </r>
  </si>
  <si>
    <t>省エネ</t>
  </si>
  <si>
    <t>止水板</t>
  </si>
  <si>
    <t>補助対象 c</t>
  </si>
  <si>
    <t>補助対象外 d</t>
  </si>
  <si>
    <t>補助対象 e</t>
  </si>
  <si>
    <t>補助対象外 f</t>
  </si>
  <si>
    <t>補助対象 g</t>
  </si>
  <si>
    <t>補助対象外 h</t>
  </si>
  <si>
    <t>補助対象 i</t>
  </si>
  <si>
    <t>補助対象外 j</t>
  </si>
  <si>
    <t>補助対象 k</t>
  </si>
  <si>
    <t>補助対象外 l</t>
  </si>
  <si>
    <t>補助対象 m</t>
  </si>
  <si>
    <t>補助対象外 n</t>
  </si>
  <si>
    <t>補助対象 o</t>
  </si>
  <si>
    <t>補助対象外 p</t>
  </si>
  <si>
    <t>補助対象 q</t>
  </si>
  <si>
    <t>補助対象外 r</t>
  </si>
  <si>
    <t>補助対象 s</t>
  </si>
  <si>
    <t>補助対象外 t</t>
  </si>
  <si>
    <t>合計 y1</t>
  </si>
  <si>
    <t>合計 y2</t>
  </si>
  <si>
    <t>合計 y3</t>
  </si>
  <si>
    <t>合計 y4</t>
  </si>
  <si>
    <t>合計 y5</t>
  </si>
  <si>
    <t>合計 y6</t>
  </si>
  <si>
    <t>合計 y7</t>
  </si>
  <si>
    <t>合計 y8</t>
  </si>
  <si>
    <t>合計 y9</t>
  </si>
  <si>
    <t>合計 y10</t>
  </si>
  <si>
    <t>①</t>
  </si>
  <si>
    <t>②</t>
  </si>
  <si>
    <t>③</t>
  </si>
  <si>
    <t>④</t>
  </si>
  <si>
    <t>⑤</t>
  </si>
  <si>
    <t>■按分表</t>
  </si>
  <si>
    <t>住宅部分（サービス付き高齢者向け住宅）</t>
  </si>
  <si>
    <t>a</t>
  </si>
  <si>
    <t>⑥</t>
  </si>
  <si>
    <t>⑦</t>
  </si>
  <si>
    <t>⑧</t>
  </si>
  <si>
    <t>⑨</t>
  </si>
  <si>
    <t>⑩</t>
  </si>
  <si>
    <t>共用部</t>
  </si>
  <si>
    <t>補助対象部分</t>
  </si>
  <si>
    <t>ｂ</t>
  </si>
  <si>
    <t>ｃ</t>
  </si>
  <si>
    <t>ｄ</t>
  </si>
  <si>
    <t>e</t>
  </si>
  <si>
    <t>f</t>
  </si>
  <si>
    <t>q</t>
  </si>
  <si>
    <t>U1</t>
  </si>
  <si>
    <t>U2</t>
  </si>
  <si>
    <t>U3</t>
  </si>
  <si>
    <t>U4</t>
  </si>
  <si>
    <t>b/t1</t>
  </si>
  <si>
    <t>c/t1</t>
  </si>
  <si>
    <t>d/t1</t>
  </si>
  <si>
    <t>e/t1</t>
  </si>
  <si>
    <t>f/t1</t>
  </si>
  <si>
    <t>b/t2</t>
  </si>
  <si>
    <t>c/t2</t>
  </si>
  <si>
    <t>d/t2</t>
  </si>
  <si>
    <t>e/t2</t>
  </si>
  <si>
    <t>f/t2</t>
  </si>
  <si>
    <t>b/t3</t>
  </si>
  <si>
    <t>c/t3</t>
  </si>
  <si>
    <t>d/t3</t>
  </si>
  <si>
    <t>e/t3</t>
  </si>
  <si>
    <t>f/t3</t>
  </si>
  <si>
    <t>b/t4</t>
  </si>
  <si>
    <t>c/t4</t>
  </si>
  <si>
    <t>d/t4</t>
  </si>
  <si>
    <t>e/t4</t>
  </si>
  <si>
    <t>f/t4</t>
  </si>
  <si>
    <t>C=U1xB</t>
  </si>
  <si>
    <t>F=U2ｘE</t>
  </si>
  <si>
    <t>I=U3ｘH</t>
  </si>
  <si>
    <t>L=U4ｘK</t>
  </si>
  <si>
    <t>補助対象 a</t>
  </si>
  <si>
    <t>補助対象</t>
  </si>
  <si>
    <t>補助対象外</t>
  </si>
  <si>
    <t>補助対象外 b</t>
  </si>
  <si>
    <t>b</t>
  </si>
  <si>
    <t>c</t>
  </si>
  <si>
    <t>e</t>
  </si>
  <si>
    <t>a</t>
  </si>
  <si>
    <t>登録住戸数</t>
  </si>
  <si>
    <t>施設数</t>
  </si>
  <si>
    <t>施設①</t>
  </si>
  <si>
    <t>施設②</t>
  </si>
  <si>
    <t>施設③</t>
  </si>
  <si>
    <t>施設④</t>
  </si>
  <si>
    <t>施設⑤</t>
  </si>
  <si>
    <t>計画による
補助上限額は
施設ごとに適用　</t>
  </si>
  <si>
    <t>太陽熱温水器</t>
  </si>
  <si>
    <t>二</t>
  </si>
  <si>
    <t>ホ</t>
  </si>
  <si>
    <t>へ</t>
  </si>
  <si>
    <t>ト</t>
  </si>
  <si>
    <t>車椅子</t>
  </si>
  <si>
    <t>省エネ</t>
  </si>
  <si>
    <t>補助対象事業費</t>
  </si>
  <si>
    <t>補助対象外部分</t>
  </si>
  <si>
    <t>住宅部分
サービス付き
高齢者向け
住宅</t>
  </si>
  <si>
    <t>按分対象数値</t>
  </si>
  <si>
    <t>その他の按分比率
（面積、人数、時間等）</t>
  </si>
  <si>
    <t>上とは別の按分比率を用いる場合は具体的に記入してください。　→</t>
  </si>
  <si>
    <t>按分面積表で求めた合計面積按分比率が転写されています。　→</t>
  </si>
  <si>
    <r>
      <t>(１) 直接工事費 ： 見積書・工事費内訳書より部分・部品ごとに算出。</t>
    </r>
    <r>
      <rPr>
        <sz val="12"/>
        <color indexed="55"/>
        <rFont val="ＭＳ Ｐゴシック"/>
        <family val="3"/>
      </rPr>
      <t>　（※工事費明細が20項目を超える場合は左側★★の間を「再表示」操作で表示させて行を増やせます。）</t>
    </r>
  </si>
  <si>
    <r>
      <t>右記以外</t>
    </r>
    <r>
      <rPr>
        <sz val="14"/>
        <color indexed="10"/>
        <rFont val="ＭＳ Ｐゴシック"/>
        <family val="3"/>
      </rPr>
      <t>（補助対象外）</t>
    </r>
  </si>
  <si>
    <r>
      <t xml:space="preserve">住宅部分【面積按分】
</t>
    </r>
    <r>
      <rPr>
        <sz val="14"/>
        <color indexed="10"/>
        <rFont val="ＭＳ Ｐゴシック"/>
        <family val="3"/>
      </rPr>
      <t>（補助対象外）</t>
    </r>
  </si>
  <si>
    <t>IoT</t>
  </si>
  <si>
    <t>車椅子</t>
  </si>
  <si>
    <t>太陽光パネル
及び蓄電池</t>
  </si>
  <si>
    <t>補助
対象外</t>
  </si>
  <si>
    <t>施設部分の工事費</t>
  </si>
  <si>
    <t>サービス付き高齢者向け住宅
【補助率1/3】</t>
  </si>
  <si>
    <t>再生可能
エネルギー
等設備
【補助率1/10】</t>
  </si>
  <si>
    <t>上限額の
適用によ
る調整</t>
  </si>
  <si>
    <t>d</t>
  </si>
  <si>
    <t>③に補助割合を適用した計算上の補助要望額です。以下の欄で上限額が適用されます。</t>
  </si>
  <si>
    <t>IoT</t>
  </si>
  <si>
    <t>車椅子便所等設置
住戸数</t>
  </si>
  <si>
    <t>住戸数・規模・整備種類
施設数・規模</t>
  </si>
  <si>
    <t>IoT機器導入住戸数</t>
  </si>
  <si>
    <t>参考</t>
  </si>
  <si>
    <t>改修
しない
部分</t>
  </si>
  <si>
    <t>(単位：㎡)</t>
  </si>
  <si>
    <r>
      <t>　　　　</t>
    </r>
    <r>
      <rPr>
        <sz val="9"/>
        <color indexed="40"/>
        <rFont val="ＭＳ Ｐゴシック"/>
        <family val="3"/>
      </rPr>
      <t>★★</t>
    </r>
    <r>
      <rPr>
        <sz val="9"/>
        <rFont val="ＭＳ Ｐゴシック"/>
        <family val="3"/>
      </rPr>
      <t>・・・補助対象施設や補助対象外部分の欄が不足する場合(※)や、家賃30万円/月以上の住戸および華美・過大な設備がある場合は、</t>
    </r>
  </si>
  <si>
    <r>
      <t xml:space="preserve">                  　　</t>
    </r>
    <r>
      <rPr>
        <sz val="9"/>
        <color indexed="40"/>
        <rFont val="ＭＳ Ｐゴシック"/>
        <family val="3"/>
      </rPr>
      <t>★★</t>
    </r>
    <r>
      <rPr>
        <sz val="9"/>
        <rFont val="ＭＳ Ｐゴシック"/>
        <family val="3"/>
      </rPr>
      <t>の間を「再表示」操作により表示させ、算出を行ってください。</t>
    </r>
  </si>
  <si>
    <t>※設置する機器を住宅以外でも使用する場合、面積、人数または時間で利用按分比を計算してください</t>
  </si>
  <si>
    <t>改修しない
部分を
含めた合計</t>
  </si>
  <si>
    <t>補助対象 u</t>
  </si>
  <si>
    <t>補助対象外 v</t>
  </si>
  <si>
    <t>対象外事業費②
×按分比</t>
  </si>
  <si>
    <t>★　　　　　★</t>
  </si>
  <si>
    <t>補助対象外
事業費
(左記以外)</t>
  </si>
  <si>
    <t>補助対象事業費
(c+e+g+i+k+
m+o+q+s+u)</t>
  </si>
  <si>
    <t>事業費 ①
（総事業費から補助対象外事業費②を除く）</t>
  </si>
  <si>
    <t>総計</t>
  </si>
  <si>
    <t>再生可能エネルギー等
設備部分</t>
  </si>
  <si>
    <t>止水板</t>
  </si>
  <si>
    <t>止水板設置整備
棟数</t>
  </si>
  <si>
    <t>省エネ改修住戸数</t>
  </si>
  <si>
    <t>IoT機器導入の工事費</t>
  </si>
  <si>
    <t>車椅子便所等設置の工事費</t>
  </si>
  <si>
    <t>省エネ改修の工事費</t>
  </si>
  <si>
    <t>止水板設置の工事費</t>
  </si>
  <si>
    <t>住宅部分</t>
  </si>
  <si>
    <t>再生可能エネルギー等設備の工事費</t>
  </si>
  <si>
    <t>※補助要望額が上限適用とならない場合は、補助事業に要する経費と補助対象事業費は同額となります。</t>
  </si>
  <si>
    <t xml:space="preserve"> 5)交流施設</t>
  </si>
  <si>
    <t>住宅部分の合計</t>
  </si>
  <si>
    <t>(100xb)+(1500xc)+
(350xd)+(350xe)</t>
  </si>
  <si>
    <t>□あり　■なし</t>
  </si>
  <si>
    <t>事業名称</t>
  </si>
  <si>
    <t>積み上げのみは■、按分のみもしくは按分と積み上げ併用の場合は□を選択</t>
  </si>
  <si>
    <t>■</t>
  </si>
  <si>
    <t>□</t>
  </si>
  <si>
    <r>
      <t>(２)直接仮設費・共通仮設工事費・諸経費・その他全体共通費用</t>
    </r>
    <r>
      <rPr>
        <sz val="13"/>
        <color indexed="55"/>
        <rFont val="ＭＳ Ｐゴシック"/>
        <family val="3"/>
      </rPr>
      <t>　： 直接工事費比率にて按分して算出し、合計と内訳が一致するよう調整すること。補助対象欄は切り捨てを前提とし、補助対象外欄で調整すること。
　　　　　　　　　　　　　　　　　　　　　　　　　　　　　　　　　　 　　　　　　　　【補助対象外の計上がない事業では補助対象の切り上げ可】</t>
    </r>
  </si>
  <si>
    <t>共通仮設工事費</t>
  </si>
  <si>
    <t>直接仮設工事費</t>
  </si>
  <si>
    <t>F</t>
  </si>
  <si>
    <t>合　計　 　｛A + (B+C+D+E+Ｆ)｝</t>
  </si>
  <si>
    <t>補助対象外工事費</t>
  </si>
  <si>
    <t>住宅部分【基本積み上げ】</t>
  </si>
  <si>
    <t>★</t>
  </si>
  <si>
    <t>その他の按分比率
（太陽光パネル等）</t>
  </si>
  <si>
    <t>再エネ費用按分用比率</t>
  </si>
  <si>
    <r>
      <t>本書式は、補助事業の事業費の算出過程を示していただく標準フォーマット</t>
    </r>
    <r>
      <rPr>
        <sz val="11"/>
        <color indexed="10"/>
        <rFont val="ＭＳ Ｐゴシック"/>
        <family val="3"/>
      </rPr>
      <t>【既設改修事業】用</t>
    </r>
    <r>
      <rPr>
        <sz val="11"/>
        <color theme="1"/>
        <rFont val="Calibri"/>
        <family val="3"/>
      </rPr>
      <t>です。
最初に下欄に事業番号・事業名称を記入してください。ただし、書類提出前で事務局から事業番
号を発給されていない時点の場合は、事業番号欄は空欄としてください。</t>
    </r>
  </si>
  <si>
    <r>
      <t>　　　　</t>
    </r>
    <r>
      <rPr>
        <sz val="9"/>
        <color indexed="14"/>
        <rFont val="ＭＳ Ｐゴシック"/>
        <family val="3"/>
      </rPr>
      <t>★★</t>
    </r>
    <r>
      <rPr>
        <sz val="9"/>
        <rFont val="ＭＳ Ｐゴシック"/>
        <family val="3"/>
      </rPr>
      <t>・・・太陽光パネル費用を補助対象部分と補助対象外部分とで按分する必要がある場合は</t>
    </r>
    <r>
      <rPr>
        <sz val="9"/>
        <color indexed="14"/>
        <rFont val="ＭＳ Ｐゴシック"/>
        <family val="3"/>
      </rPr>
      <t>★★</t>
    </r>
    <r>
      <rPr>
        <sz val="9"/>
        <rFont val="ＭＳ Ｐゴシック"/>
        <family val="3"/>
      </rPr>
      <t>の間を「再表示」操作により表示させて使用してください。</t>
    </r>
  </si>
  <si>
    <t>高齢者生活
支援施設部分
（交流施設に限る）</t>
  </si>
  <si>
    <t>高齢者生活支援施設部分（交流施設に限る）</t>
  </si>
  <si>
    <t>高齢者生活支援施設
（交流施設に限る）
【補助率1/3】</t>
  </si>
  <si>
    <t>350xe</t>
  </si>
  <si>
    <t>350xd</t>
  </si>
  <si>
    <t>1500xc</t>
  </si>
  <si>
    <t>100xb</t>
  </si>
  <si>
    <t>Ver.R06-T-1</t>
  </si>
  <si>
    <t>R06S</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</si>
</sst>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00##;[Red]\-0.0000##;;"/>
    <numFmt numFmtId="185" formatCode="0.00_);[Red]\(0.00\);"/>
    <numFmt numFmtId="186" formatCode="#,##0.00##&quot; &quot;;[Red]\-#,##0.00##&quot; &quot;;;"/>
    <numFmt numFmtId="187" formatCode="0.0000"/>
    <numFmt numFmtId="188" formatCode="0.00##&quot; &quot;;[Red]\-0.00##&quot; &quot;;;"/>
    <numFmt numFmtId="189" formatCode="#,##0.00_ ;[Red]\-#,##0.00\ "/>
    <numFmt numFmtId="190" formatCode="#,##0.00;[Red]\-#,##0.00;"/>
    <numFmt numFmtId="191" formatCode="&quot;（参照係数＝&quot;\ #,##0.00&quot;）&quot;"/>
    <numFmt numFmtId="192" formatCode="&quot;　&quot;0&quot;％】&quot;"/>
    <numFmt numFmtId="193" formatCode="#,##0;[Red]\-#,##0;"/>
    <numFmt numFmtId="194" formatCode="&quot;事業費内訳(右端)の合計との差：　&quot;\+#,##0.##;&quot;事業費内訳(右端)の合計との差：　&quot;\-#,##0.##;"/>
    <numFmt numFmtId="195" formatCode="#,##0\ ;[Red]\-#,##0\ ;"/>
    <numFmt numFmtId="196" formatCode="#,##0.##;\-#,##0.##;\ "/>
    <numFmt numFmtId="197" formatCode="#,##0_ ;[Red]\-#,##0\ "/>
    <numFmt numFmtId="198" formatCode="#,##0.0000;[Red]\-#,##0.0000;"/>
    <numFmt numFmtId="199" formatCode="#,##0.000000;[Red]\-#,##0.000000;"/>
    <numFmt numFmtId="200" formatCode="#,##0.0000_ ;[Red]\-#,##0.0000\ "/>
    <numFmt numFmtId="201" formatCode="#,##0.0000;[Red]\-#,##0.0000"/>
    <numFmt numFmtId="202" formatCode="#,##0.00000;[Red]\-#,##0.00000;"/>
    <numFmt numFmtId="203" formatCode="0.0000&quot;　）&quot;;\-0.0000&quot;　)&quot;;0.0000&quot;　)&quot;"/>
    <numFmt numFmtId="204" formatCode="0&quot; 戸 &quot;"/>
    <numFmt numFmtId="205" formatCode="#,##0;\-#,##0;"/>
    <numFmt numFmtId="206" formatCode="#,##0_ ;[Red]\-#,##0"/>
    <numFmt numFmtId="207" formatCode="#,##0_ ;[Red]\-#,##0;"/>
    <numFmt numFmtId="208" formatCode="#,##0;[Red]\-#,##0;0"/>
    <numFmt numFmtId="209" formatCode="#,##0_ ;[Red]\-#,##0;;"/>
    <numFmt numFmtId="210" formatCode="#,##0_ ;[Red]\-#,##0\ ;;"/>
    <numFmt numFmtId="211" formatCode="[$]ggge&quot;年&quot;m&quot;月&quot;d&quot;日&quot;;@"/>
    <numFmt numFmtId="212" formatCode="[$-411]gge&quot;年&quot;m&quot;月&quot;d&quot;日&quot;;@"/>
    <numFmt numFmtId="213" formatCode="[$]gge&quot;年&quot;m&quot;月&quot;d&quot;日&quot;;@"/>
    <numFmt numFmtId="214" formatCode="General;;"/>
    <numFmt numFmtId="215" formatCode="#,##0.00000_ ;[Red]\-#,##0.00000\ "/>
    <numFmt numFmtId="216" formatCode="0.0000_ ;[Red]\-0.0000\ "/>
    <numFmt numFmtId="217" formatCode="#,##0.0000_);[Red]\(#,##0.0000\)"/>
    <numFmt numFmtId="218" formatCode="0&quot; 施設 &quot;"/>
    <numFmt numFmtId="219" formatCode="0_);[Red]\(0\)"/>
    <numFmt numFmtId="220" formatCode="&quot;Yes&quot;;&quot;Yes&quot;;&quot;No&quot;"/>
    <numFmt numFmtId="221" formatCode="&quot;True&quot;;&quot;True&quot;;&quot;False&quot;"/>
    <numFmt numFmtId="222" formatCode="&quot;On&quot;;&quot;On&quot;;&quot;Off&quot;"/>
    <numFmt numFmtId="223" formatCode="[$€-2]\ #,##0.00_);[Red]\([$€-2]\ #,##0.00\)"/>
    <numFmt numFmtId="224" formatCode="0.000000_ ;[Red]\-0.000000\ "/>
    <numFmt numFmtId="225" formatCode="0&quot; 棟 &quot;"/>
    <numFmt numFmtId="226" formatCode="[$]ggge&quot;年&quot;m&quot;月&quot;d&quot;日&quot;;@"/>
    <numFmt numFmtId="227" formatCode="[$]gge&quot;年&quot;m&quot;月&quot;d&quot;日&quot;;@"/>
  </numFmts>
  <fonts count="167">
    <font>
      <sz val="11"/>
      <color theme="1"/>
      <name val="Calibri"/>
      <family val="3"/>
    </font>
    <font>
      <sz val="11"/>
      <color indexed="8"/>
      <name val="游ゴシック"/>
      <family val="3"/>
    </font>
    <font>
      <sz val="11"/>
      <name val="ＭＳ Ｐゴシック"/>
      <family val="3"/>
    </font>
    <font>
      <sz val="6"/>
      <name val="游ゴシック"/>
      <family val="3"/>
    </font>
    <font>
      <sz val="6"/>
      <name val="ＭＳ Ｐゴシック"/>
      <family val="3"/>
    </font>
    <font>
      <sz val="9"/>
      <name val="ＭＳ Ｐゴシック"/>
      <family val="3"/>
    </font>
    <font>
      <sz val="10"/>
      <name val="ＭＳ Ｐゴシック"/>
      <family val="3"/>
    </font>
    <font>
      <sz val="9"/>
      <color indexed="40"/>
      <name val="ＭＳ Ｐゴシック"/>
      <family val="3"/>
    </font>
    <font>
      <sz val="9"/>
      <color indexed="12"/>
      <name val="ＭＳ Ｐゴシック"/>
      <family val="3"/>
    </font>
    <font>
      <b/>
      <sz val="11"/>
      <name val="ＭＳ Ｐゴシック"/>
      <family val="3"/>
    </font>
    <font>
      <sz val="8"/>
      <name val="ＭＳ Ｐゴシック"/>
      <family val="3"/>
    </font>
    <font>
      <sz val="12"/>
      <name val="ＭＳ Ｐゴシック"/>
      <family val="3"/>
    </font>
    <font>
      <sz val="8"/>
      <color indexed="10"/>
      <name val="ＭＳ Ｐゴシック"/>
      <family val="3"/>
    </font>
    <font>
      <sz val="11"/>
      <color indexed="10"/>
      <name val="ＭＳ Ｐゴシック"/>
      <family val="3"/>
    </font>
    <font>
      <sz val="11"/>
      <color indexed="30"/>
      <name val="ＭＳ Ｐゴシック"/>
      <family val="3"/>
    </font>
    <font>
      <sz val="14"/>
      <name val="ＭＳ Ｐゴシック"/>
      <family val="3"/>
    </font>
    <font>
      <sz val="13"/>
      <name val="ＭＳ Ｐゴシック"/>
      <family val="3"/>
    </font>
    <font>
      <sz val="18"/>
      <name val="ＭＳ Ｐゴシック"/>
      <family val="3"/>
    </font>
    <font>
      <sz val="16"/>
      <name val="ＭＳ Ｐゴシック"/>
      <family val="3"/>
    </font>
    <font>
      <b/>
      <sz val="13"/>
      <name val="ＭＳ Ｐゴシック"/>
      <family val="3"/>
    </font>
    <font>
      <sz val="13"/>
      <color indexed="55"/>
      <name val="ＭＳ Ｐゴシック"/>
      <family val="3"/>
    </font>
    <font>
      <sz val="13"/>
      <color indexed="9"/>
      <name val="ＭＳ Ｐゴシック"/>
      <family val="3"/>
    </font>
    <font>
      <sz val="12"/>
      <color indexed="55"/>
      <name val="ＭＳ Ｐゴシック"/>
      <family val="3"/>
    </font>
    <font>
      <u val="single"/>
      <sz val="10"/>
      <name val="ＭＳ Ｐゴシック"/>
      <family val="3"/>
    </font>
    <font>
      <sz val="7"/>
      <name val="ＭＳ Ｐゴシック"/>
      <family val="3"/>
    </font>
    <font>
      <i/>
      <sz val="10"/>
      <name val="ＭＳ Ｐゴシック"/>
      <family val="3"/>
    </font>
    <font>
      <sz val="11"/>
      <color indexed="8"/>
      <name val="ＭＳ Ｐゴシック"/>
      <family val="3"/>
    </font>
    <font>
      <sz val="22"/>
      <name val="ＭＳ Ｐゴシック"/>
      <family val="3"/>
    </font>
    <font>
      <sz val="14"/>
      <color indexed="10"/>
      <name val="ＭＳ Ｐゴシック"/>
      <family val="3"/>
    </font>
    <font>
      <sz val="9"/>
      <color indexed="14"/>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23"/>
      <name val="ＭＳ Ｐゴシック"/>
      <family val="3"/>
    </font>
    <font>
      <sz val="9"/>
      <color indexed="23"/>
      <name val="ＭＳ Ｐゴシック"/>
      <family val="3"/>
    </font>
    <font>
      <sz val="8"/>
      <color indexed="12"/>
      <name val="ＭＳ Ｐゴシック"/>
      <family val="3"/>
    </font>
    <font>
      <sz val="9"/>
      <color indexed="10"/>
      <name val="ＭＳ Ｐゴシック"/>
      <family val="3"/>
    </font>
    <font>
      <sz val="9"/>
      <color indexed="30"/>
      <name val="ＭＳ Ｐゴシック"/>
      <family val="3"/>
    </font>
    <font>
      <sz val="8"/>
      <color indexed="23"/>
      <name val="ＭＳ Ｐゴシック"/>
      <family val="3"/>
    </font>
    <font>
      <sz val="9"/>
      <color indexed="9"/>
      <name val="ＭＳ Ｐゴシック"/>
      <family val="3"/>
    </font>
    <font>
      <sz val="10"/>
      <color indexed="12"/>
      <name val="ＭＳ Ｐゴシック"/>
      <family val="3"/>
    </font>
    <font>
      <sz val="13"/>
      <color indexed="12"/>
      <name val="ＭＳ Ｐゴシック"/>
      <family val="3"/>
    </font>
    <font>
      <sz val="10"/>
      <color indexed="10"/>
      <name val="ＭＳ Ｐゴシック"/>
      <family val="3"/>
    </font>
    <font>
      <sz val="16"/>
      <color indexed="10"/>
      <name val="ＭＳ Ｐゴシック"/>
      <family val="3"/>
    </font>
    <font>
      <sz val="10"/>
      <color indexed="54"/>
      <name val="ＭＳ Ｐゴシック"/>
      <family val="3"/>
    </font>
    <font>
      <sz val="10"/>
      <color indexed="9"/>
      <name val="ＭＳ Ｐゴシック"/>
      <family val="3"/>
    </font>
    <font>
      <sz val="11"/>
      <color indexed="9"/>
      <name val="ＭＳ Ｐゴシック"/>
      <family val="3"/>
    </font>
    <font>
      <sz val="10"/>
      <color indexed="30"/>
      <name val="ＭＳ Ｐゴシック"/>
      <family val="3"/>
    </font>
    <font>
      <sz val="10"/>
      <color indexed="23"/>
      <name val="ＭＳ Ｐゴシック"/>
      <family val="3"/>
    </font>
    <font>
      <sz val="9"/>
      <color indexed="22"/>
      <name val="ＭＳ Ｐゴシック"/>
      <family val="3"/>
    </font>
    <font>
      <u val="single"/>
      <sz val="10"/>
      <color indexed="23"/>
      <name val="ＭＳ Ｐゴシック"/>
      <family val="3"/>
    </font>
    <font>
      <sz val="6"/>
      <color indexed="9"/>
      <name val="ＭＳ Ｐゴシック"/>
      <family val="3"/>
    </font>
    <font>
      <sz val="11"/>
      <color indexed="55"/>
      <name val="ＭＳ Ｐゴシック"/>
      <family val="3"/>
    </font>
    <font>
      <sz val="9"/>
      <color indexed="55"/>
      <name val="ＭＳ Ｐゴシック"/>
      <family val="3"/>
    </font>
    <font>
      <sz val="11"/>
      <color indexed="12"/>
      <name val="ＭＳ Ｐゴシック"/>
      <family val="3"/>
    </font>
    <font>
      <sz val="12"/>
      <color indexed="23"/>
      <name val="ＭＳ Ｐゴシック"/>
      <family val="3"/>
    </font>
    <font>
      <sz val="14"/>
      <color indexed="12"/>
      <name val="ＭＳ Ｐゴシック"/>
      <family val="3"/>
    </font>
    <font>
      <sz val="12"/>
      <color indexed="12"/>
      <name val="ＭＳ Ｐゴシック"/>
      <family val="3"/>
    </font>
    <font>
      <sz val="13"/>
      <color indexed="23"/>
      <name val="ＭＳ Ｐゴシック"/>
      <family val="3"/>
    </font>
    <font>
      <sz val="12"/>
      <color indexed="8"/>
      <name val="ＭＳ Ｐゴシック"/>
      <family val="3"/>
    </font>
    <font>
      <sz val="14"/>
      <color indexed="8"/>
      <name val="ＭＳ Ｐゴシック"/>
      <family val="3"/>
    </font>
    <font>
      <sz val="9.5"/>
      <color indexed="55"/>
      <name val="ＭＳ Ｐゴシック"/>
      <family val="3"/>
    </font>
    <font>
      <sz val="14"/>
      <color indexed="30"/>
      <name val="ＭＳ Ｐゴシック"/>
      <family val="3"/>
    </font>
    <font>
      <sz val="12"/>
      <color indexed="30"/>
      <name val="ＭＳ Ｐゴシック"/>
      <family val="3"/>
    </font>
    <font>
      <sz val="13"/>
      <color indexed="30"/>
      <name val="ＭＳ Ｐゴシック"/>
      <family val="3"/>
    </font>
    <font>
      <sz val="12"/>
      <color indexed="17"/>
      <name val="ＭＳ Ｐゴシック"/>
      <family val="3"/>
    </font>
    <font>
      <sz val="10"/>
      <color indexed="17"/>
      <name val="ＭＳ Ｐゴシック"/>
      <family val="3"/>
    </font>
    <font>
      <b/>
      <sz val="12"/>
      <color indexed="10"/>
      <name val="ＭＳ Ｐゴシック"/>
      <family val="3"/>
    </font>
    <font>
      <sz val="14"/>
      <color indexed="8"/>
      <name val="游ゴシック"/>
      <family val="3"/>
    </font>
    <font>
      <sz val="12"/>
      <color indexed="49"/>
      <name val="ＭＳ Ｐゴシック"/>
      <family val="3"/>
    </font>
    <font>
      <sz val="10"/>
      <color indexed="45"/>
      <name val="ＭＳ Ｐゴシック"/>
      <family val="3"/>
    </font>
    <font>
      <sz val="13"/>
      <color indexed="45"/>
      <name val="ＭＳ Ｐゴシック"/>
      <family val="3"/>
    </font>
    <font>
      <sz val="12"/>
      <color indexed="14"/>
      <name val="ＭＳ Ｐゴシック"/>
      <family val="3"/>
    </font>
    <font>
      <sz val="8"/>
      <color indexed="14"/>
      <name val="ＭＳ Ｐゴシック"/>
      <family val="3"/>
    </font>
    <font>
      <sz val="12"/>
      <color indexed="26"/>
      <name val="ＭＳ Ｐゴシック"/>
      <family val="3"/>
    </font>
    <font>
      <b/>
      <sz val="11"/>
      <color indexed="10"/>
      <name val="ＭＳ Ｐゴシック"/>
      <family val="3"/>
    </font>
    <font>
      <sz val="14"/>
      <name val="游ゴシック"/>
      <family val="3"/>
    </font>
    <font>
      <sz val="12"/>
      <color indexed="45"/>
      <name val="ＭＳ Ｐゴシック"/>
      <family val="3"/>
    </font>
    <font>
      <b/>
      <sz val="24"/>
      <color indexed="10"/>
      <name val="ＭＳ Ｐゴシック"/>
      <family val="3"/>
    </font>
    <font>
      <sz val="12"/>
      <color indexed="12"/>
      <name val="游ゴシック"/>
      <family val="3"/>
    </font>
    <font>
      <sz val="12"/>
      <color indexed="8"/>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4999699890613556"/>
      <name val="ＭＳ Ｐゴシック"/>
      <family val="3"/>
    </font>
    <font>
      <sz val="9"/>
      <color theme="0" tint="-0.4999699890613556"/>
      <name val="ＭＳ Ｐゴシック"/>
      <family val="3"/>
    </font>
    <font>
      <sz val="8"/>
      <color rgb="FF0000FF"/>
      <name val="ＭＳ Ｐゴシック"/>
      <family val="3"/>
    </font>
    <font>
      <sz val="9"/>
      <color rgb="FF0000FF"/>
      <name val="ＭＳ Ｐゴシック"/>
      <family val="3"/>
    </font>
    <font>
      <sz val="9"/>
      <color rgb="FFFF0000"/>
      <name val="ＭＳ Ｐゴシック"/>
      <family val="3"/>
    </font>
    <font>
      <sz val="9"/>
      <color rgb="FF0070C0"/>
      <name val="ＭＳ Ｐゴシック"/>
      <family val="3"/>
    </font>
    <font>
      <sz val="8"/>
      <color theme="0" tint="-0.4999699890613556"/>
      <name val="ＭＳ Ｐゴシック"/>
      <family val="3"/>
    </font>
    <font>
      <sz val="9"/>
      <color theme="0"/>
      <name val="ＭＳ Ｐゴシック"/>
      <family val="3"/>
    </font>
    <font>
      <sz val="10"/>
      <color rgb="FF0000FF"/>
      <name val="ＭＳ Ｐゴシック"/>
      <family val="3"/>
    </font>
    <font>
      <sz val="13"/>
      <color rgb="FF969696"/>
      <name val="ＭＳ Ｐゴシック"/>
      <family val="3"/>
    </font>
    <font>
      <sz val="13"/>
      <color theme="0"/>
      <name val="ＭＳ Ｐゴシック"/>
      <family val="3"/>
    </font>
    <font>
      <sz val="13"/>
      <color rgb="FF0000FF"/>
      <name val="ＭＳ Ｐゴシック"/>
      <family val="3"/>
    </font>
    <font>
      <sz val="13"/>
      <color theme="0" tint="-0.3499799966812134"/>
      <name val="ＭＳ Ｐゴシック"/>
      <family val="3"/>
    </font>
    <font>
      <sz val="10"/>
      <color rgb="FFFF0000"/>
      <name val="ＭＳ Ｐゴシック"/>
      <family val="3"/>
    </font>
    <font>
      <sz val="16"/>
      <color rgb="FFFF0000"/>
      <name val="ＭＳ Ｐゴシック"/>
      <family val="3"/>
    </font>
    <font>
      <sz val="10"/>
      <color theme="3" tint="0.39998000860214233"/>
      <name val="ＭＳ Ｐゴシック"/>
      <family val="3"/>
    </font>
    <font>
      <sz val="10"/>
      <color theme="0"/>
      <name val="ＭＳ Ｐゴシック"/>
      <family val="3"/>
    </font>
    <font>
      <sz val="11"/>
      <color theme="0"/>
      <name val="ＭＳ Ｐゴシック"/>
      <family val="3"/>
    </font>
    <font>
      <sz val="10"/>
      <color rgb="FF0070C0"/>
      <name val="ＭＳ Ｐゴシック"/>
      <family val="3"/>
    </font>
    <font>
      <sz val="10"/>
      <color theme="0" tint="-0.4999699890613556"/>
      <name val="ＭＳ Ｐゴシック"/>
      <family val="3"/>
    </font>
    <font>
      <sz val="9"/>
      <color theme="0" tint="-0.04997999966144562"/>
      <name val="ＭＳ Ｐゴシック"/>
      <family val="3"/>
    </font>
    <font>
      <u val="single"/>
      <sz val="10"/>
      <color theme="0" tint="-0.4999699890613556"/>
      <name val="ＭＳ Ｐゴシック"/>
      <family val="3"/>
    </font>
    <font>
      <sz val="6"/>
      <color theme="0"/>
      <name val="ＭＳ Ｐゴシック"/>
      <family val="3"/>
    </font>
    <font>
      <sz val="11"/>
      <color theme="0" tint="-0.3499799966812134"/>
      <name val="ＭＳ Ｐゴシック"/>
      <family val="3"/>
    </font>
    <font>
      <sz val="9"/>
      <color theme="0" tint="-0.3499799966812134"/>
      <name val="ＭＳ Ｐゴシック"/>
      <family val="3"/>
    </font>
    <font>
      <sz val="11"/>
      <color rgb="FF0000FF"/>
      <name val="ＭＳ Ｐゴシック"/>
      <family val="3"/>
    </font>
    <font>
      <sz val="11"/>
      <color rgb="FF808080"/>
      <name val="ＭＳ Ｐゴシック"/>
      <family val="3"/>
    </font>
    <font>
      <sz val="12"/>
      <color theme="0" tint="-0.4999699890613556"/>
      <name val="ＭＳ Ｐゴシック"/>
      <family val="3"/>
    </font>
    <font>
      <sz val="14"/>
      <color rgb="FF0000FF"/>
      <name val="ＭＳ Ｐゴシック"/>
      <family val="3"/>
    </font>
    <font>
      <sz val="12"/>
      <color rgb="FF0000FF"/>
      <name val="ＭＳ Ｐゴシック"/>
      <family val="3"/>
    </font>
    <font>
      <sz val="13"/>
      <color theme="0" tint="-0.4999699890613556"/>
      <name val="ＭＳ Ｐゴシック"/>
      <family val="3"/>
    </font>
    <font>
      <sz val="12"/>
      <color theme="1"/>
      <name val="ＭＳ Ｐゴシック"/>
      <family val="3"/>
    </font>
    <font>
      <sz val="14"/>
      <color theme="1"/>
      <name val="ＭＳ Ｐゴシック"/>
      <family val="3"/>
    </font>
    <font>
      <sz val="11"/>
      <color rgb="FFFF0000"/>
      <name val="ＭＳ Ｐゴシック"/>
      <family val="3"/>
    </font>
    <font>
      <sz val="9.5"/>
      <color rgb="FF969696"/>
      <name val="ＭＳ Ｐゴシック"/>
      <family val="3"/>
    </font>
    <font>
      <sz val="14"/>
      <color rgb="FF0070C0"/>
      <name val="ＭＳ Ｐゴシック"/>
      <family val="3"/>
    </font>
    <font>
      <sz val="12"/>
      <color rgb="FF0070C0"/>
      <name val="ＭＳ Ｐゴシック"/>
      <family val="3"/>
    </font>
    <font>
      <sz val="11"/>
      <color rgb="FF0070C0"/>
      <name val="ＭＳ Ｐゴシック"/>
      <family val="3"/>
    </font>
    <font>
      <sz val="13"/>
      <color rgb="FF0070C0"/>
      <name val="ＭＳ Ｐゴシック"/>
      <family val="3"/>
    </font>
    <font>
      <sz val="12"/>
      <color rgb="FF00B050"/>
      <name val="ＭＳ Ｐゴシック"/>
      <family val="3"/>
    </font>
    <font>
      <sz val="10"/>
      <color rgb="FF00B050"/>
      <name val="ＭＳ Ｐゴシック"/>
      <family val="3"/>
    </font>
    <font>
      <b/>
      <sz val="12"/>
      <color rgb="FFFF0000"/>
      <name val="ＭＳ Ｐゴシック"/>
      <family val="3"/>
    </font>
    <font>
      <sz val="14"/>
      <color theme="1"/>
      <name val="Calibri"/>
      <family val="3"/>
    </font>
    <font>
      <sz val="12"/>
      <color theme="8" tint="-0.24997000396251678"/>
      <name val="ＭＳ Ｐゴシック"/>
      <family val="3"/>
    </font>
    <font>
      <sz val="10"/>
      <color rgb="FFFF66FF"/>
      <name val="ＭＳ Ｐゴシック"/>
      <family val="3"/>
    </font>
    <font>
      <sz val="13"/>
      <color rgb="FFFF66FF"/>
      <name val="ＭＳ Ｐゴシック"/>
      <family val="3"/>
    </font>
    <font>
      <sz val="12"/>
      <color rgb="FFCC0099"/>
      <name val="ＭＳ Ｐゴシック"/>
      <family val="3"/>
    </font>
    <font>
      <sz val="8"/>
      <color rgb="FFFF00FF"/>
      <name val="ＭＳ Ｐゴシック"/>
      <family val="3"/>
    </font>
    <font>
      <sz val="12"/>
      <color rgb="FFFFFFCC"/>
      <name val="ＭＳ Ｐゴシック"/>
      <family val="3"/>
    </font>
    <font>
      <b/>
      <sz val="11"/>
      <color rgb="FFFF0000"/>
      <name val="ＭＳ Ｐゴシック"/>
      <family val="3"/>
    </font>
    <font>
      <sz val="14"/>
      <name val="Calibri"/>
      <family val="3"/>
    </font>
    <font>
      <b/>
      <sz val="24"/>
      <color rgb="FFFF0000"/>
      <name val="ＭＳ Ｐゴシック"/>
      <family val="3"/>
    </font>
    <font>
      <sz val="12"/>
      <color rgb="FFFF66FF"/>
      <name val="ＭＳ Ｐゴシック"/>
      <family val="3"/>
    </font>
    <font>
      <sz val="11"/>
      <color theme="1"/>
      <name val="ＭＳ Ｐゴシック"/>
      <family val="3"/>
    </font>
    <font>
      <sz val="12"/>
      <color theme="1"/>
      <name val="Calibri"/>
      <family val="3"/>
    </font>
    <font>
      <sz val="12"/>
      <color rgb="FF0000FF"/>
      <name val="Calibri"/>
      <family val="3"/>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E1FFB9"/>
        <bgColor indexed="64"/>
      </patternFill>
    </fill>
    <fill>
      <patternFill patternType="solid">
        <fgColor rgb="FFEBFFFF"/>
        <bgColor indexed="64"/>
      </patternFill>
    </fill>
    <fill>
      <patternFill patternType="solid">
        <fgColor theme="0"/>
        <bgColor indexed="64"/>
      </patternFill>
    </fill>
    <fill>
      <patternFill patternType="solid">
        <fgColor rgb="FFFFCCFF"/>
        <bgColor indexed="64"/>
      </patternFill>
    </fill>
    <fill>
      <patternFill patternType="solid">
        <fgColor rgb="FF92D050"/>
        <bgColor indexed="64"/>
      </patternFill>
    </fill>
    <fill>
      <patternFill patternType="solid">
        <fgColor rgb="FFFFFF66"/>
        <bgColor indexed="64"/>
      </patternFill>
    </fill>
    <fill>
      <patternFill patternType="solid">
        <fgColor rgb="FFC5D9F1"/>
        <bgColor indexed="64"/>
      </patternFill>
    </fill>
    <fill>
      <patternFill patternType="solid">
        <fgColor rgb="FFEEECE1"/>
        <bgColor indexed="64"/>
      </patternFill>
    </fill>
    <fill>
      <patternFill patternType="solid">
        <fgColor rgb="FFD8E4BC"/>
        <bgColor indexed="64"/>
      </patternFill>
    </fill>
    <fill>
      <patternFill patternType="solid">
        <fgColor rgb="FFE2EFDA"/>
        <bgColor indexed="64"/>
      </patternFill>
    </fill>
    <fill>
      <patternFill patternType="solid">
        <fgColor rgb="FFFFCCCC"/>
        <bgColor indexed="64"/>
      </patternFill>
    </fill>
    <fill>
      <patternFill patternType="solid">
        <fgColor rgb="FFFDE9D9"/>
        <bgColor indexed="64"/>
      </patternFill>
    </fill>
    <fill>
      <patternFill patternType="solid">
        <fgColor theme="0" tint="-0.149959996342659"/>
        <bgColor indexed="64"/>
      </patternFill>
    </fill>
  </fills>
  <borders count="2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hair"/>
      <right style="medium"/>
      <top style="thin"/>
      <bottom style="medium"/>
    </border>
    <border>
      <left/>
      <right style="medium"/>
      <top/>
      <bottom/>
    </border>
    <border>
      <left style="thin"/>
      <right style="thin"/>
      <top/>
      <bottom/>
    </border>
    <border>
      <left style="medium"/>
      <right style="thin"/>
      <top/>
      <bottom/>
    </border>
    <border>
      <left style="thin"/>
      <right style="medium"/>
      <top/>
      <bottom/>
    </border>
    <border>
      <left style="hair"/>
      <right style="medium"/>
      <top/>
      <bottom style="thin"/>
    </border>
    <border>
      <left style="medium"/>
      <right style="medium"/>
      <top style="thin"/>
      <bottom/>
    </border>
    <border>
      <left style="thin"/>
      <right style="medium"/>
      <top style="thin"/>
      <bottom/>
    </border>
    <border>
      <left style="thin"/>
      <right style="thin"/>
      <top style="thin"/>
      <bottom/>
    </border>
    <border>
      <left style="hair"/>
      <right style="medium"/>
      <top style="thin"/>
      <bottom/>
    </border>
    <border>
      <left style="thin"/>
      <right style="hair"/>
      <top style="thin"/>
      <bottom/>
    </border>
    <border>
      <left style="thin"/>
      <right style="medium"/>
      <top style="medium"/>
      <bottom/>
    </border>
    <border>
      <left style="hair"/>
      <right style="medium"/>
      <top style="medium"/>
      <bottom/>
    </border>
    <border>
      <left style="thin"/>
      <right/>
      <top style="medium"/>
      <bottom/>
    </border>
    <border>
      <left style="hair"/>
      <right/>
      <top style="thin"/>
      <bottom style="medium"/>
    </border>
    <border>
      <left style="thin"/>
      <right/>
      <top style="thin"/>
      <bottom style="medium"/>
    </border>
    <border>
      <left style="thin"/>
      <right style="medium"/>
      <top/>
      <bottom style="thin"/>
    </border>
    <border>
      <left style="thin"/>
      <right style="thin"/>
      <top/>
      <bottom style="thin"/>
    </border>
    <border>
      <left style="hair"/>
      <right/>
      <top/>
      <bottom style="thin"/>
    </border>
    <border>
      <left style="thin"/>
      <right/>
      <top/>
      <bottom style="thin"/>
    </border>
    <border>
      <left style="hair"/>
      <right/>
      <top style="thin"/>
      <bottom/>
    </border>
    <border>
      <left style="thin"/>
      <right/>
      <top style="thin"/>
      <bottom/>
    </border>
    <border>
      <left/>
      <right style="thin"/>
      <top/>
      <bottom style="thin"/>
    </border>
    <border>
      <left style="thin"/>
      <right style="thin"/>
      <top style="medium"/>
      <bottom/>
    </border>
    <border>
      <left/>
      <right style="thin"/>
      <top style="thin"/>
      <bottom/>
    </border>
    <border>
      <left style="hair"/>
      <right/>
      <top style="medium"/>
      <bottom/>
    </border>
    <border>
      <left/>
      <right style="thin"/>
      <top/>
      <bottom/>
    </border>
    <border>
      <left style="hair"/>
      <right/>
      <top/>
      <bottom/>
    </border>
    <border>
      <left style="thin"/>
      <right/>
      <top/>
      <bottom/>
    </border>
    <border>
      <left/>
      <right style="thin"/>
      <top style="medium"/>
      <bottom/>
    </border>
    <border>
      <left style="medium"/>
      <right style="medium"/>
      <top/>
      <bottom/>
    </border>
    <border>
      <left style="medium"/>
      <right style="medium"/>
      <top style="hair"/>
      <bottom style="thin"/>
    </border>
    <border>
      <left style="thin"/>
      <right style="thin"/>
      <top style="hair"/>
      <bottom style="thin"/>
    </border>
    <border>
      <left/>
      <right style="thin"/>
      <top style="hair"/>
      <bottom style="thin"/>
    </border>
    <border>
      <left style="thin"/>
      <right style="medium"/>
      <top style="hair"/>
      <bottom style="thin"/>
    </border>
    <border>
      <left style="medium"/>
      <right style="medium"/>
      <top style="hair"/>
      <bottom style="hair"/>
    </border>
    <border>
      <left style="thin"/>
      <right style="thin"/>
      <top style="hair"/>
      <bottom style="hair"/>
    </border>
    <border>
      <left/>
      <right style="thin"/>
      <top style="hair"/>
      <bottom style="hair"/>
    </border>
    <border>
      <left style="thin"/>
      <right style="medium"/>
      <top style="hair"/>
      <bottom style="hair"/>
    </border>
    <border>
      <left style="medium"/>
      <right style="medium"/>
      <top style="thin"/>
      <bottom style="hair"/>
    </border>
    <border>
      <left style="thin"/>
      <right style="thin"/>
      <top style="thin"/>
      <bottom style="hair"/>
    </border>
    <border>
      <left/>
      <right style="thin"/>
      <top style="thin"/>
      <bottom style="hair"/>
    </border>
    <border>
      <left style="thin"/>
      <right style="medium"/>
      <top style="thin"/>
      <bottom style="hair"/>
    </border>
    <border>
      <left style="medium"/>
      <right/>
      <top/>
      <bottom/>
    </border>
    <border>
      <left/>
      <right style="medium"/>
      <top style="medium"/>
      <bottom/>
    </border>
    <border>
      <left/>
      <right/>
      <top style="medium"/>
      <bottom/>
    </border>
    <border>
      <left style="medium"/>
      <right/>
      <top style="medium"/>
      <bottom/>
    </border>
    <border>
      <left style="thin"/>
      <right style="medium"/>
      <top style="medium"/>
      <bottom style="medium"/>
    </border>
    <border>
      <left style="medium"/>
      <right style="thin"/>
      <top style="medium"/>
      <bottom style="mediu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style="thin"/>
      <bottom style="medium"/>
    </border>
    <border>
      <left style="medium"/>
      <right style="thin"/>
      <top style="medium"/>
      <bottom/>
    </border>
    <border>
      <left style="medium"/>
      <right style="medium"/>
      <top style="medium"/>
      <bottom style="thin"/>
    </border>
    <border>
      <left/>
      <right/>
      <top style="thin"/>
      <bottom style="medium"/>
    </border>
    <border>
      <left style="thin"/>
      <right style="medium"/>
      <top style="thin"/>
      <bottom style="thin"/>
    </border>
    <border>
      <left style="medium"/>
      <right style="thin"/>
      <top style="thin"/>
      <bottom style="thin"/>
    </border>
    <border>
      <left/>
      <right style="medium"/>
      <top style="thin"/>
      <bottom style="thin"/>
    </border>
    <border>
      <left style="thin"/>
      <right style="thin"/>
      <top style="thin"/>
      <bottom style="thin"/>
    </border>
    <border>
      <left/>
      <right style="thin"/>
      <top style="thin"/>
      <bottom style="thin"/>
    </border>
    <border>
      <left style="medium"/>
      <right style="medium"/>
      <top style="thin"/>
      <bottom style="thin"/>
    </border>
    <border>
      <left/>
      <right/>
      <top style="thin"/>
      <bottom style="thin"/>
    </border>
    <border>
      <left style="thin"/>
      <right style="medium"/>
      <top style="medium"/>
      <bottom style="thin"/>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style="medium"/>
      <right/>
      <top style="thin"/>
      <bottom style="medium"/>
    </border>
    <border>
      <left style="thin"/>
      <right/>
      <top style="medium"/>
      <bottom style="medium"/>
    </border>
    <border>
      <left/>
      <right/>
      <top style="medium"/>
      <bottom style="medium"/>
    </border>
    <border>
      <left style="medium"/>
      <right style="thin"/>
      <top style="thin"/>
      <bottom/>
    </border>
    <border>
      <left style="thin"/>
      <right/>
      <top style="thin"/>
      <bottom style="thin"/>
    </border>
    <border>
      <left/>
      <right style="medium"/>
      <top style="medium"/>
      <bottom style="medium"/>
    </border>
    <border>
      <left/>
      <right/>
      <top/>
      <bottom style="medium"/>
    </border>
    <border>
      <left style="thin"/>
      <right style="thin"/>
      <top/>
      <bottom style="hair"/>
    </border>
    <border>
      <left/>
      <right/>
      <top style="thin"/>
      <bottom/>
    </border>
    <border>
      <left/>
      <right style="thin">
        <color theme="1"/>
      </right>
      <top/>
      <bottom/>
    </border>
    <border>
      <left/>
      <right/>
      <top/>
      <bottom style="thin"/>
    </border>
    <border>
      <left/>
      <right style="hair"/>
      <top style="thin"/>
      <bottom style="thin"/>
    </border>
    <border>
      <left/>
      <right style="thin"/>
      <top/>
      <bottom style="hair"/>
    </border>
    <border>
      <left style="thin"/>
      <right/>
      <top style="thin"/>
      <bottom style="hair"/>
    </border>
    <border>
      <left style="thin"/>
      <right/>
      <top style="hair"/>
      <bottom style="thin"/>
    </border>
    <border>
      <left style="thin"/>
      <right/>
      <top/>
      <bottom style="hair"/>
    </border>
    <border>
      <left/>
      <right style="thin"/>
      <top style="medium"/>
      <bottom style="thin"/>
    </border>
    <border>
      <left/>
      <right style="thin"/>
      <top style="thin"/>
      <bottom style="medium"/>
    </border>
    <border>
      <left style="medium"/>
      <right/>
      <top style="medium"/>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hair"/>
      <bottom style="thin"/>
    </border>
    <border>
      <left style="thin"/>
      <right style="hair"/>
      <top/>
      <bottom style="hair"/>
    </border>
    <border>
      <left style="hair"/>
      <right style="hair"/>
      <top>
        <color indexed="63"/>
      </top>
      <bottom style="hair"/>
    </border>
    <border>
      <left style="hair"/>
      <right style="thin"/>
      <top>
        <color indexed="63"/>
      </top>
      <bottom style="hair"/>
    </border>
    <border>
      <left style="hair"/>
      <right style="hair"/>
      <top/>
      <bottom/>
    </border>
    <border>
      <left style="hair"/>
      <right style="thin"/>
      <top/>
      <bottom/>
    </border>
    <border>
      <left style="hair"/>
      <right/>
      <top style="thin"/>
      <bottom style="hair"/>
    </border>
    <border>
      <left style="hair"/>
      <right/>
      <top style="hair"/>
      <bottom style="hair"/>
    </border>
    <border>
      <left style="hair"/>
      <right style="medium"/>
      <top>
        <color indexed="63"/>
      </top>
      <bottom>
        <color indexed="63"/>
      </bottom>
    </border>
    <border>
      <left/>
      <right style="thin"/>
      <top style="medium"/>
      <bottom style="hair"/>
    </border>
    <border>
      <left style="thin"/>
      <right style="thin"/>
      <top style="medium"/>
      <bottom style="hair"/>
    </border>
    <border>
      <left style="thin"/>
      <right style="hair"/>
      <top style="thin"/>
      <bottom style="thin"/>
    </border>
    <border>
      <left style="hair"/>
      <right style="hair"/>
      <top style="thin"/>
      <bottom style="thin"/>
    </border>
    <border>
      <left>
        <color indexed="63"/>
      </left>
      <right style="thin"/>
      <top style="thin"/>
      <bottom style="double"/>
    </border>
    <border>
      <left style="thin"/>
      <right style="thin"/>
      <top/>
      <bottom style="double"/>
    </border>
    <border>
      <left style="thin"/>
      <right/>
      <top/>
      <bottom style="double"/>
    </border>
    <border>
      <left style="thin"/>
      <right style="hair"/>
      <top style="thin"/>
      <bottom style="double"/>
    </border>
    <border>
      <left style="hair"/>
      <right style="hair"/>
      <top style="thin"/>
      <bottom style="double"/>
    </border>
    <border>
      <left style="hair"/>
      <right style="thin"/>
      <top style="thin"/>
      <bottom style="double"/>
    </border>
    <border>
      <left style="thin"/>
      <right style="hair"/>
      <top style="double"/>
      <bottom style="hair"/>
    </border>
    <border>
      <left style="hair"/>
      <right style="hair"/>
      <top style="double"/>
      <bottom style="hair"/>
    </border>
    <border>
      <left style="thin"/>
      <right style="hair"/>
      <top/>
      <bottom/>
    </border>
    <border>
      <left style="hair">
        <color theme="0" tint="-0.4999699890613556"/>
      </left>
      <right style="thin"/>
      <top style="hair">
        <color theme="0" tint="-0.4999699890613556"/>
      </top>
      <bottom style="hair">
        <color theme="0" tint="-0.4999699890613556"/>
      </bottom>
    </border>
    <border>
      <left style="hair"/>
      <right style="thin"/>
      <top style="thin"/>
      <bottom style="thin"/>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bottom style="medium"/>
    </border>
    <border>
      <left/>
      <right style="medium"/>
      <top/>
      <bottom style="medium"/>
    </border>
    <border>
      <left style="thin"/>
      <right style="thin"/>
      <top/>
      <bottom style="medium"/>
    </border>
    <border>
      <left>
        <color indexed="63"/>
      </left>
      <right style="thin"/>
      <top>
        <color indexed="63"/>
      </top>
      <bottom style="medium"/>
    </border>
    <border>
      <left style="thin"/>
      <right/>
      <top/>
      <bottom style="medium"/>
    </border>
    <border>
      <left style="thin"/>
      <right/>
      <top style="thin"/>
      <bottom style="double"/>
    </border>
    <border>
      <left>
        <color indexed="63"/>
      </left>
      <right>
        <color indexed="63"/>
      </right>
      <top style="thin"/>
      <bottom style="double"/>
    </border>
    <border>
      <left style="medium"/>
      <right/>
      <top style="thin"/>
      <bottom style="thin"/>
    </border>
    <border>
      <left style="medium"/>
      <right style="thin"/>
      <top/>
      <bottom style="thin"/>
    </border>
    <border>
      <left/>
      <right style="medium"/>
      <top/>
      <bottom style="thin"/>
    </border>
    <border>
      <left style="hair"/>
      <right style="medium"/>
      <top style="medium"/>
      <bottom style="thin"/>
    </border>
    <border>
      <left style="hair"/>
      <right style="hair"/>
      <top style="hair"/>
      <bottom style="hair"/>
    </border>
    <border>
      <left style="thin"/>
      <right style="hair"/>
      <top>
        <color indexed="63"/>
      </top>
      <bottom style="thin"/>
    </border>
    <border>
      <left style="hair"/>
      <right style="hair"/>
      <top/>
      <bottom style="thin"/>
    </border>
    <border>
      <left style="hair"/>
      <right style="thin"/>
      <top/>
      <bottom style="thin"/>
    </border>
    <border>
      <left/>
      <right/>
      <top style="hair"/>
      <bottom style="hair"/>
    </border>
    <border>
      <left/>
      <right style="hair"/>
      <top style="hair"/>
      <bottom style="hair"/>
    </border>
    <border>
      <left style="medium"/>
      <right/>
      <top style="medium"/>
      <bottom style="medium"/>
    </border>
    <border>
      <left/>
      <right style="hair"/>
      <top style="medium"/>
      <bottom/>
    </border>
    <border>
      <left style="medium"/>
      <right/>
      <top/>
      <bottom style="medium"/>
    </border>
    <border>
      <left/>
      <right style="hair"/>
      <top/>
      <bottom style="medium"/>
    </border>
    <border>
      <left style="medium"/>
      <right style="medium"/>
      <top style="medium"/>
      <bottom/>
    </border>
    <border>
      <left style="medium"/>
      <right style="medium"/>
      <top/>
      <bottom style="thin"/>
    </border>
    <border>
      <left/>
      <right/>
      <top style="hair"/>
      <bottom style="thin"/>
    </border>
    <border>
      <left style="medium"/>
      <right>
        <color indexed="63"/>
      </right>
      <top style="hair"/>
      <bottom style="hair"/>
    </border>
    <border>
      <left style="medium"/>
      <right/>
      <top style="thin"/>
      <bottom/>
    </border>
    <border>
      <left/>
      <right style="medium"/>
      <top style="hair"/>
      <bottom style="thin"/>
    </border>
    <border>
      <left style="medium"/>
      <right/>
      <top/>
      <bottom style="thin"/>
    </border>
    <border>
      <left style="medium"/>
      <right style="medium"/>
      <top/>
      <bottom style="medium"/>
    </border>
    <border>
      <left style="medium"/>
      <right>
        <color indexed="63"/>
      </right>
      <top style="hair"/>
      <bottom style="thin"/>
    </border>
    <border>
      <left/>
      <right style="hair"/>
      <top/>
      <bottom/>
    </border>
    <border>
      <left style="thin"/>
      <right style="hair"/>
      <top style="medium"/>
      <bottom>
        <color indexed="63"/>
      </bottom>
    </border>
    <border>
      <left style="medium"/>
      <right>
        <color indexed="63"/>
      </right>
      <top style="thin"/>
      <bottom style="hair"/>
    </border>
    <border>
      <left/>
      <right/>
      <top style="thin"/>
      <bottom style="hair"/>
    </border>
    <border>
      <left style="medium"/>
      <right/>
      <top style="medium"/>
      <bottom style="hair"/>
    </border>
    <border>
      <left/>
      <right/>
      <top style="medium"/>
      <bottom style="hair"/>
    </border>
    <border>
      <left/>
      <right style="medium"/>
      <top style="medium"/>
      <bottom style="thin"/>
    </border>
    <border>
      <left/>
      <right/>
      <top>
        <color indexed="63"/>
      </top>
      <bottom style="hair"/>
    </border>
    <border>
      <left>
        <color indexed="63"/>
      </left>
      <right style="medium"/>
      <top style="thin"/>
      <bottom>
        <color indexed="63"/>
      </bottom>
    </border>
    <border>
      <left style="thin"/>
      <right style="medium"/>
      <top/>
      <bottom style="medium"/>
    </border>
    <border>
      <left style="hair"/>
      <right style="hair"/>
      <top style="thin"/>
      <bottom>
        <color indexed="63"/>
      </bottom>
    </border>
    <border>
      <left style="hair"/>
      <right style="thin"/>
      <top style="thin"/>
      <bottom/>
    </border>
    <border>
      <left style="thin"/>
      <right/>
      <top style="hair"/>
      <bottom style="hair"/>
    </border>
    <border>
      <left style="hair"/>
      <right style="thin"/>
      <top style="hair"/>
      <bottom style="hair"/>
    </border>
    <border>
      <left style="thin"/>
      <right/>
      <top style="hair"/>
      <bottom/>
    </border>
    <border>
      <left/>
      <right style="thin"/>
      <top style="hair"/>
      <bottom/>
    </border>
    <border>
      <left/>
      <right>
        <color indexed="63"/>
      </right>
      <top style="hair"/>
      <bottom>
        <color indexed="63"/>
      </bottom>
    </border>
    <border>
      <left style="hair"/>
      <right style="hair"/>
      <top style="hair"/>
      <bottom/>
    </border>
    <border>
      <left style="hair">
        <color theme="0" tint="-0.4999699890613556"/>
      </left>
      <right style="thin"/>
      <top style="hair">
        <color theme="0" tint="-0.4999699890613556"/>
      </top>
      <bottom/>
    </border>
    <border>
      <left style="hair">
        <color theme="0" tint="-0.4999699890613556"/>
      </left>
      <right style="thin"/>
      <top/>
      <bottom style="hair">
        <color theme="0" tint="-0.4999699890613556"/>
      </bottom>
    </border>
    <border>
      <left style="hair">
        <color theme="0" tint="-0.4999699890613556"/>
      </left>
      <right style="thin"/>
      <top>
        <color indexed="63"/>
      </top>
      <bottom>
        <color indexed="63"/>
      </bottom>
    </border>
    <border>
      <left/>
      <right>
        <color indexed="63"/>
      </right>
      <top style="double"/>
      <bottom style="hair"/>
    </border>
    <border>
      <left>
        <color indexed="63"/>
      </left>
      <right style="thin"/>
      <top style="double"/>
      <bottom style="hair"/>
    </border>
    <border>
      <left style="thin"/>
      <right style="hair"/>
      <top style="double"/>
      <bottom/>
    </border>
    <border>
      <left style="hair"/>
      <right/>
      <top style="hair"/>
      <bottom style="thin"/>
    </border>
    <border>
      <left style="thin"/>
      <right style="thin"/>
      <top style="hair"/>
      <bottom style="double"/>
    </border>
    <border>
      <left style="thin"/>
      <right style="thin"/>
      <top style="hair"/>
      <bottom>
        <color indexed="63"/>
      </bottom>
    </border>
    <border>
      <left style="hair"/>
      <right style="thin"/>
      <top style="double"/>
      <bottom style="hair"/>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color indexed="63"/>
      </top>
      <bottom style="double"/>
    </border>
    <border>
      <left>
        <color indexed="63"/>
      </left>
      <right style="thin"/>
      <top>
        <color indexed="63"/>
      </top>
      <bottom style="double"/>
    </border>
    <border>
      <left style="thin"/>
      <right style="hair"/>
      <top style="hair"/>
      <bottom/>
    </border>
    <border>
      <left style="hair"/>
      <right style="thin"/>
      <top style="hair"/>
      <bottom/>
    </border>
    <border>
      <left style="thin"/>
      <right style="hair"/>
      <top style="hair"/>
      <bottom style="hair"/>
    </border>
    <border>
      <left style="thin"/>
      <right style="hair"/>
      <top style="hair"/>
      <bottom style="double"/>
    </border>
    <border>
      <left style="hair"/>
      <right style="hair"/>
      <top style="hair"/>
      <bottom style="double"/>
    </border>
    <border>
      <left style="hair"/>
      <right style="thin"/>
      <top style="hair"/>
      <bottom style="double"/>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0" borderId="0" applyNumberFormat="0" applyFill="0" applyBorder="0" applyAlignment="0" applyProtection="0"/>
    <xf numFmtId="0" fontId="96" fillId="26" borderId="1" applyNumberFormat="0" applyAlignment="0" applyProtection="0"/>
    <xf numFmtId="0" fontId="9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98" fillId="0" borderId="3" applyNumberFormat="0" applyFill="0" applyAlignment="0" applyProtection="0"/>
    <xf numFmtId="0" fontId="99" fillId="29" borderId="0" applyNumberFormat="0" applyBorder="0" applyAlignment="0" applyProtection="0"/>
    <xf numFmtId="0" fontId="100" fillId="30" borderId="4" applyNumberFormat="0" applyAlignment="0" applyProtection="0"/>
    <xf numFmtId="0" fontId="10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102" fillId="0" borderId="5" applyNumberFormat="0" applyFill="0" applyAlignment="0" applyProtection="0"/>
    <xf numFmtId="0" fontId="103" fillId="0" borderId="6" applyNumberFormat="0" applyFill="0" applyAlignment="0" applyProtection="0"/>
    <xf numFmtId="0" fontId="104" fillId="0" borderId="7" applyNumberFormat="0" applyFill="0" applyAlignment="0" applyProtection="0"/>
    <xf numFmtId="0" fontId="104" fillId="0" borderId="0" applyNumberFormat="0" applyFill="0" applyBorder="0" applyAlignment="0" applyProtection="0"/>
    <xf numFmtId="0" fontId="105" fillId="0" borderId="8" applyNumberFormat="0" applyFill="0" applyAlignment="0" applyProtection="0"/>
    <xf numFmtId="0" fontId="106" fillId="30" borderId="9" applyNumberFormat="0" applyAlignment="0" applyProtection="0"/>
    <xf numFmtId="0" fontId="10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8" fillId="31" borderId="4" applyNumberFormat="0" applyAlignment="0" applyProtection="0"/>
    <xf numFmtId="0" fontId="6" fillId="0" borderId="0">
      <alignment vertical="center"/>
      <protection/>
    </xf>
    <xf numFmtId="0" fontId="2" fillId="0" borderId="0">
      <alignment vertical="center"/>
      <protection/>
    </xf>
    <xf numFmtId="0" fontId="2" fillId="0" borderId="0">
      <alignment vertical="center"/>
      <protection/>
    </xf>
    <xf numFmtId="0" fontId="6" fillId="0" borderId="0">
      <alignment vertical="center"/>
      <protection/>
    </xf>
    <xf numFmtId="0" fontId="2" fillId="0" borderId="0">
      <alignment/>
      <protection/>
    </xf>
    <xf numFmtId="0" fontId="109" fillId="32" borderId="0" applyNumberFormat="0" applyBorder="0" applyAlignment="0" applyProtection="0"/>
  </cellStyleXfs>
  <cellXfs count="1245">
    <xf numFmtId="0" fontId="0" fillId="0" borderId="0" xfId="0" applyFont="1" applyAlignment="1">
      <alignment vertical="center"/>
    </xf>
    <xf numFmtId="0" fontId="2" fillId="0" borderId="0" xfId="62" applyProtection="1">
      <alignment vertical="center"/>
      <protection locked="0"/>
    </xf>
    <xf numFmtId="0" fontId="110" fillId="0" borderId="0" xfId="0" applyFont="1" applyAlignment="1" applyProtection="1">
      <alignment horizontal="right" vertical="center"/>
      <protection locked="0"/>
    </xf>
    <xf numFmtId="0" fontId="111" fillId="0" borderId="0" xfId="62" applyFont="1" applyAlignment="1" applyProtection="1">
      <alignment horizontal="right" vertical="center" shrinkToFit="1"/>
      <protection locked="0"/>
    </xf>
    <xf numFmtId="0" fontId="5" fillId="0" borderId="0" xfId="62" applyFont="1" applyAlignment="1" applyProtection="1">
      <alignment vertical="center" shrinkToFit="1"/>
      <protection locked="0"/>
    </xf>
    <xf numFmtId="0" fontId="2" fillId="0" borderId="0" xfId="62">
      <alignment vertical="center"/>
      <protection/>
    </xf>
    <xf numFmtId="0" fontId="110" fillId="0" borderId="0" xfId="62" applyFont="1" applyProtection="1">
      <alignment vertical="center"/>
      <protection locked="0"/>
    </xf>
    <xf numFmtId="0" fontId="6" fillId="0" borderId="0" xfId="62" applyFont="1" applyProtection="1">
      <alignment vertical="center"/>
      <protection locked="0"/>
    </xf>
    <xf numFmtId="0" fontId="5" fillId="0" borderId="0" xfId="62" applyFont="1" applyAlignment="1" applyProtection="1">
      <alignment horizontal="left" vertical="center"/>
      <protection locked="0"/>
    </xf>
    <xf numFmtId="0" fontId="5" fillId="0" borderId="0" xfId="62" applyFont="1" applyProtection="1">
      <alignment vertical="center"/>
      <protection locked="0"/>
    </xf>
    <xf numFmtId="184" fontId="2" fillId="28" borderId="10" xfId="50" applyNumberFormat="1" applyFont="1" applyFill="1" applyBorder="1" applyAlignment="1" applyProtection="1">
      <alignment horizontal="right" vertical="center" shrinkToFit="1"/>
      <protection/>
    </xf>
    <xf numFmtId="185" fontId="2" fillId="33" borderId="11" xfId="50" applyNumberFormat="1" applyFont="1" applyFill="1" applyBorder="1" applyAlignment="1" applyProtection="1">
      <alignment vertical="center" shrinkToFit="1"/>
      <protection locked="0"/>
    </xf>
    <xf numFmtId="185" fontId="2" fillId="33" borderId="12" xfId="50" applyNumberFormat="1" applyFont="1" applyFill="1" applyBorder="1" applyAlignment="1" applyProtection="1">
      <alignment vertical="center" shrinkToFit="1"/>
      <protection locked="0"/>
    </xf>
    <xf numFmtId="185" fontId="2" fillId="33" borderId="13" xfId="50" applyNumberFormat="1" applyFont="1" applyFill="1" applyBorder="1" applyAlignment="1" applyProtection="1">
      <alignment vertical="center" shrinkToFit="1"/>
      <protection locked="0"/>
    </xf>
    <xf numFmtId="184" fontId="2" fillId="34" borderId="11" xfId="50" applyNumberFormat="1" applyFont="1" applyFill="1" applyBorder="1" applyAlignment="1" applyProtection="1">
      <alignment vertical="center" shrinkToFit="1"/>
      <protection locked="0"/>
    </xf>
    <xf numFmtId="0" fontId="5" fillId="0" borderId="14" xfId="62" applyFont="1" applyBorder="1" applyAlignment="1" applyProtection="1">
      <alignment horizontal="right" vertical="center"/>
      <protection locked="0"/>
    </xf>
    <xf numFmtId="186" fontId="2" fillId="28" borderId="15" xfId="50" applyNumberFormat="1" applyFont="1" applyFill="1" applyBorder="1" applyAlignment="1" applyProtection="1">
      <alignment vertical="center" shrinkToFit="1"/>
      <protection/>
    </xf>
    <xf numFmtId="185" fontId="2" fillId="33" borderId="16" xfId="50" applyNumberFormat="1" applyFont="1" applyFill="1" applyBorder="1" applyAlignment="1" applyProtection="1">
      <alignment vertical="center" shrinkToFit="1"/>
      <protection locked="0"/>
    </xf>
    <xf numFmtId="185" fontId="2" fillId="33" borderId="17" xfId="50" applyNumberFormat="1" applyFont="1" applyFill="1" applyBorder="1" applyAlignment="1" applyProtection="1">
      <alignment vertical="center" shrinkToFit="1"/>
      <protection locked="0"/>
    </xf>
    <xf numFmtId="186" fontId="2" fillId="33" borderId="18" xfId="50" applyNumberFormat="1" applyFont="1" applyFill="1" applyBorder="1" applyAlignment="1" applyProtection="1">
      <alignment vertical="center" shrinkToFit="1"/>
      <protection locked="0"/>
    </xf>
    <xf numFmtId="186" fontId="2" fillId="35" borderId="16" xfId="62" applyNumberFormat="1" applyFill="1" applyBorder="1" applyAlignment="1" applyProtection="1">
      <alignment vertical="center" shrinkToFit="1"/>
      <protection locked="0"/>
    </xf>
    <xf numFmtId="186" fontId="2" fillId="35" borderId="16" xfId="50" applyNumberFormat="1" applyFont="1" applyFill="1" applyBorder="1" applyAlignment="1" applyProtection="1">
      <alignment vertical="center" shrinkToFit="1"/>
      <protection locked="0"/>
    </xf>
    <xf numFmtId="0" fontId="5" fillId="0" borderId="19" xfId="62" applyFont="1" applyBorder="1" applyAlignment="1" applyProtection="1">
      <alignment horizontal="right" vertical="center"/>
      <protection locked="0"/>
    </xf>
    <xf numFmtId="184" fontId="9" fillId="28" borderId="20" xfId="50" applyNumberFormat="1" applyFont="1" applyFill="1" applyBorder="1" applyAlignment="1" applyProtection="1">
      <alignment vertical="center" shrinkToFit="1"/>
      <protection/>
    </xf>
    <xf numFmtId="185" fontId="9" fillId="33" borderId="21" xfId="50" applyNumberFormat="1" applyFont="1" applyFill="1" applyBorder="1" applyAlignment="1" applyProtection="1">
      <alignment vertical="center" shrinkToFit="1"/>
      <protection locked="0"/>
    </xf>
    <xf numFmtId="184" fontId="9" fillId="34" borderId="22" xfId="50" applyNumberFormat="1" applyFont="1" applyFill="1" applyBorder="1" applyAlignment="1" applyProtection="1">
      <alignment vertical="center" shrinkToFit="1"/>
      <protection locked="0"/>
    </xf>
    <xf numFmtId="0" fontId="5" fillId="0" borderId="23" xfId="62" applyFont="1" applyBorder="1" applyAlignment="1" applyProtection="1">
      <alignment horizontal="right" vertical="center"/>
      <protection locked="0"/>
    </xf>
    <xf numFmtId="0" fontId="2" fillId="0" borderId="24" xfId="62" applyBorder="1" applyAlignment="1" applyProtection="1">
      <alignment vertical="center" shrinkToFit="1"/>
      <protection locked="0"/>
    </xf>
    <xf numFmtId="185" fontId="9" fillId="33" borderId="25" xfId="50" applyNumberFormat="1" applyFont="1" applyFill="1" applyBorder="1" applyAlignment="1" applyProtection="1">
      <alignment vertical="center" shrinkToFit="1"/>
      <protection locked="0"/>
    </xf>
    <xf numFmtId="0" fontId="5" fillId="0" borderId="26" xfId="62" applyFont="1" applyBorder="1" applyAlignment="1" applyProtection="1">
      <alignment horizontal="right" vertical="center" wrapText="1" shrinkToFit="1"/>
      <protection locked="0"/>
    </xf>
    <xf numFmtId="0" fontId="2" fillId="0" borderId="27" xfId="62" applyBorder="1" applyAlignment="1" applyProtection="1">
      <alignment vertical="center" shrinkToFit="1"/>
      <protection locked="0"/>
    </xf>
    <xf numFmtId="0" fontId="112" fillId="0" borderId="0" xfId="62" applyFont="1" applyAlignment="1" applyProtection="1">
      <alignment horizontal="center" vertical="top"/>
      <protection locked="0"/>
    </xf>
    <xf numFmtId="186" fontId="2" fillId="28" borderId="13" xfId="62" applyNumberFormat="1" applyFill="1" applyBorder="1" applyAlignment="1">
      <alignment vertical="center" shrinkToFit="1"/>
      <protection/>
    </xf>
    <xf numFmtId="186" fontId="2" fillId="34" borderId="11" xfId="62" applyNumberFormat="1" applyFill="1" applyBorder="1" applyAlignment="1" applyProtection="1">
      <alignment vertical="center" shrinkToFit="1"/>
      <protection locked="0"/>
    </xf>
    <xf numFmtId="0" fontId="5" fillId="0" borderId="28" xfId="62" applyFont="1" applyBorder="1" applyAlignment="1" applyProtection="1">
      <alignment horizontal="right" vertical="center" shrinkToFit="1"/>
      <protection locked="0"/>
    </xf>
    <xf numFmtId="0" fontId="2" fillId="0" borderId="29" xfId="62" applyBorder="1" applyAlignment="1" applyProtection="1">
      <alignment vertical="center" shrinkToFit="1"/>
      <protection locked="0"/>
    </xf>
    <xf numFmtId="0" fontId="112" fillId="0" borderId="0" xfId="62" applyFont="1" applyAlignment="1" applyProtection="1">
      <alignment horizontal="right" vertical="center"/>
      <protection locked="0"/>
    </xf>
    <xf numFmtId="187" fontId="113" fillId="0" borderId="30" xfId="62" applyNumberFormat="1" applyFont="1" applyBorder="1" applyAlignment="1" applyProtection="1">
      <alignment horizontal="right" vertical="center" shrinkToFit="1"/>
      <protection locked="0"/>
    </xf>
    <xf numFmtId="187" fontId="113" fillId="0" borderId="31" xfId="62" applyNumberFormat="1" applyFont="1" applyBorder="1" applyAlignment="1" applyProtection="1">
      <alignment horizontal="right" vertical="center" shrinkToFit="1"/>
      <protection locked="0"/>
    </xf>
    <xf numFmtId="0" fontId="5" fillId="0" borderId="32" xfId="62" applyFont="1" applyBorder="1" applyAlignment="1" applyProtection="1">
      <alignment horizontal="right" vertical="center" shrinkToFit="1"/>
      <protection locked="0"/>
    </xf>
    <xf numFmtId="0" fontId="2" fillId="0" borderId="33" xfId="62" applyBorder="1" applyAlignment="1" applyProtection="1">
      <alignment vertical="center" shrinkToFit="1"/>
      <protection locked="0"/>
    </xf>
    <xf numFmtId="184" fontId="2" fillId="28" borderId="21" xfId="62" applyNumberFormat="1" applyFill="1" applyBorder="1" applyAlignment="1">
      <alignment vertical="center" shrinkToFit="1"/>
      <protection/>
    </xf>
    <xf numFmtId="184" fontId="2" fillId="34" borderId="22" xfId="62" applyNumberFormat="1" applyFill="1" applyBorder="1" applyAlignment="1" applyProtection="1">
      <alignment vertical="center" shrinkToFit="1"/>
      <protection locked="0"/>
    </xf>
    <xf numFmtId="0" fontId="114" fillId="0" borderId="34" xfId="62" applyFont="1" applyBorder="1" applyAlignment="1" applyProtection="1">
      <alignment horizontal="right" vertical="center" wrapText="1" shrinkToFit="1"/>
      <protection locked="0"/>
    </xf>
    <xf numFmtId="0" fontId="2" fillId="0" borderId="35" xfId="62" applyBorder="1" applyAlignment="1" applyProtection="1">
      <alignment vertical="center" shrinkToFit="1"/>
      <protection locked="0"/>
    </xf>
    <xf numFmtId="0" fontId="113" fillId="0" borderId="16" xfId="62" applyFont="1" applyBorder="1" applyAlignment="1" applyProtection="1">
      <alignment horizontal="right" vertical="center" shrinkToFit="1"/>
      <protection locked="0"/>
    </xf>
    <xf numFmtId="0" fontId="113" fillId="0" borderId="30" xfId="62" applyFont="1" applyBorder="1" applyAlignment="1" applyProtection="1">
      <alignment horizontal="right" vertical="center" shrinkToFit="1"/>
      <protection locked="0"/>
    </xf>
    <xf numFmtId="0" fontId="113" fillId="0" borderId="31" xfId="62" applyFont="1" applyBorder="1" applyAlignment="1" applyProtection="1">
      <alignment horizontal="right" vertical="center" shrinkToFit="1"/>
      <protection locked="0"/>
    </xf>
    <xf numFmtId="0" fontId="113" fillId="0" borderId="36" xfId="62" applyFont="1" applyBorder="1" applyAlignment="1" applyProtection="1">
      <alignment horizontal="right" vertical="center" shrinkToFit="1"/>
      <protection locked="0"/>
    </xf>
    <xf numFmtId="0" fontId="2" fillId="0" borderId="33" xfId="62" applyBorder="1" applyAlignment="1" applyProtection="1">
      <alignment horizontal="right" vertical="center" shrinkToFit="1"/>
      <protection locked="0"/>
    </xf>
    <xf numFmtId="186" fontId="2" fillId="28" borderId="37" xfId="50" applyNumberFormat="1" applyFont="1" applyFill="1" applyBorder="1" applyAlignment="1" applyProtection="1">
      <alignment vertical="center" shrinkToFit="1"/>
      <protection/>
    </xf>
    <xf numFmtId="186" fontId="2" fillId="28" borderId="25" xfId="62" applyNumberFormat="1" applyFill="1" applyBorder="1" applyAlignment="1">
      <alignment vertical="center" shrinkToFit="1"/>
      <protection/>
    </xf>
    <xf numFmtId="186" fontId="2" fillId="35" borderId="38" xfId="50" applyNumberFormat="1" applyFont="1" applyFill="1" applyBorder="1" applyAlignment="1" applyProtection="1">
      <alignment vertical="center" shrinkToFit="1"/>
      <protection locked="0"/>
    </xf>
    <xf numFmtId="0" fontId="5" fillId="0" borderId="39" xfId="62" applyFont="1" applyBorder="1" applyAlignment="1" applyProtection="1">
      <alignment horizontal="right" vertical="center" shrinkToFit="1"/>
      <protection locked="0"/>
    </xf>
    <xf numFmtId="186" fontId="2" fillId="35" borderId="22" xfId="50" applyNumberFormat="1" applyFont="1" applyFill="1" applyBorder="1" applyAlignment="1" applyProtection="1">
      <alignment vertical="center" shrinkToFit="1"/>
      <protection locked="0"/>
    </xf>
    <xf numFmtId="0" fontId="112" fillId="0" borderId="0" xfId="62" applyFont="1" applyAlignment="1" applyProtection="1">
      <alignment horizontal="center"/>
      <protection locked="0"/>
    </xf>
    <xf numFmtId="0" fontId="112" fillId="0" borderId="0" xfId="62" applyFont="1" applyAlignment="1" applyProtection="1">
      <alignment horizontal="right"/>
      <protection locked="0"/>
    </xf>
    <xf numFmtId="0" fontId="113" fillId="0" borderId="40" xfId="62" applyFont="1" applyBorder="1" applyAlignment="1" applyProtection="1">
      <alignment horizontal="right" vertical="center" shrinkToFit="1"/>
      <protection locked="0"/>
    </xf>
    <xf numFmtId="0" fontId="5" fillId="0" borderId="41" xfId="62" applyFont="1" applyBorder="1" applyAlignment="1" applyProtection="1">
      <alignment horizontal="right" vertical="center" shrinkToFit="1"/>
      <protection locked="0"/>
    </xf>
    <xf numFmtId="0" fontId="2" fillId="0" borderId="42" xfId="62" applyBorder="1" applyAlignment="1" applyProtection="1">
      <alignment horizontal="right" vertical="center" shrinkToFit="1"/>
      <protection locked="0"/>
    </xf>
    <xf numFmtId="186" fontId="2" fillId="28" borderId="43" xfId="50" applyNumberFormat="1" applyFont="1" applyFill="1" applyBorder="1" applyAlignment="1" applyProtection="1">
      <alignment vertical="center" shrinkToFit="1"/>
      <protection/>
    </xf>
    <xf numFmtId="186" fontId="2" fillId="34" borderId="37" xfId="50" applyNumberFormat="1" applyFont="1" applyFill="1" applyBorder="1" applyAlignment="1" applyProtection="1">
      <alignment vertical="center" shrinkToFit="1"/>
      <protection locked="0"/>
    </xf>
    <xf numFmtId="189" fontId="115" fillId="0" borderId="44" xfId="50" applyNumberFormat="1" applyFont="1" applyFill="1" applyBorder="1" applyAlignment="1" applyProtection="1">
      <alignment horizontal="right" vertical="center" shrinkToFit="1"/>
      <protection locked="0"/>
    </xf>
    <xf numFmtId="0" fontId="113" fillId="0" borderId="18" xfId="62" applyFont="1" applyBorder="1" applyAlignment="1" applyProtection="1">
      <alignment horizontal="right" vertical="center" shrinkToFit="1"/>
      <protection locked="0"/>
    </xf>
    <xf numFmtId="0" fontId="2" fillId="0" borderId="42" xfId="62" applyBorder="1" applyAlignment="1" applyProtection="1">
      <alignment vertical="center" shrinkToFit="1"/>
      <protection locked="0"/>
    </xf>
    <xf numFmtId="186" fontId="2" fillId="28" borderId="20" xfId="62" applyNumberFormat="1" applyFill="1" applyBorder="1" applyAlignment="1">
      <alignment vertical="center" shrinkToFit="1"/>
      <protection/>
    </xf>
    <xf numFmtId="186" fontId="2" fillId="28" borderId="22" xfId="50" applyNumberFormat="1" applyFont="1" applyFill="1" applyBorder="1" applyAlignment="1" applyProtection="1">
      <alignment vertical="center" shrinkToFit="1"/>
      <protection/>
    </xf>
    <xf numFmtId="186" fontId="2" fillId="28" borderId="38" xfId="50" applyNumberFormat="1" applyFont="1" applyFill="1" applyBorder="1" applyAlignment="1" applyProtection="1">
      <alignment vertical="center" shrinkToFit="1"/>
      <protection/>
    </xf>
    <xf numFmtId="186" fontId="2" fillId="28" borderId="21" xfId="50" applyNumberFormat="1" applyFont="1" applyFill="1" applyBorder="1" applyAlignment="1" applyProtection="1">
      <alignment vertical="center" shrinkToFit="1"/>
      <protection/>
    </xf>
    <xf numFmtId="0" fontId="5" fillId="0" borderId="34" xfId="62" applyFont="1" applyBorder="1" applyAlignment="1" applyProtection="1">
      <alignment horizontal="right" vertical="center" shrinkToFit="1"/>
      <protection locked="0"/>
    </xf>
    <xf numFmtId="186" fontId="2" fillId="28" borderId="45" xfId="62" applyNumberFormat="1" applyFill="1" applyBorder="1" applyAlignment="1">
      <alignment vertical="center" shrinkToFit="1"/>
      <protection/>
    </xf>
    <xf numFmtId="186" fontId="2" fillId="35" borderId="46" xfId="50" applyNumberFormat="1" applyFont="1" applyFill="1" applyBorder="1" applyAlignment="1" applyProtection="1">
      <alignment vertical="center" shrinkToFit="1"/>
      <protection locked="0"/>
    </xf>
    <xf numFmtId="186" fontId="2" fillId="35" borderId="47" xfId="50" applyNumberFormat="1" applyFont="1" applyFill="1" applyBorder="1" applyAlignment="1" applyProtection="1">
      <alignment vertical="center" shrinkToFit="1"/>
      <protection locked="0"/>
    </xf>
    <xf numFmtId="186" fontId="2" fillId="28" borderId="48" xfId="50" applyNumberFormat="1" applyFont="1" applyFill="1" applyBorder="1" applyAlignment="1" applyProtection="1">
      <alignment vertical="center" shrinkToFit="1"/>
      <protection/>
    </xf>
    <xf numFmtId="186" fontId="2" fillId="28" borderId="49" xfId="62" applyNumberFormat="1" applyFill="1" applyBorder="1" applyAlignment="1">
      <alignment vertical="center" shrinkToFit="1"/>
      <protection/>
    </xf>
    <xf numFmtId="186" fontId="2" fillId="35" borderId="50" xfId="50" applyNumberFormat="1" applyFont="1" applyFill="1" applyBorder="1" applyAlignment="1" applyProtection="1">
      <alignment vertical="center" shrinkToFit="1"/>
      <protection locked="0"/>
    </xf>
    <xf numFmtId="186" fontId="2" fillId="35" borderId="51" xfId="50" applyNumberFormat="1" applyFont="1" applyFill="1" applyBorder="1" applyAlignment="1" applyProtection="1">
      <alignment vertical="center" shrinkToFit="1"/>
      <protection locked="0"/>
    </xf>
    <xf numFmtId="186" fontId="2" fillId="28" borderId="52" xfId="50" applyNumberFormat="1" applyFont="1" applyFill="1" applyBorder="1" applyAlignment="1" applyProtection="1">
      <alignment vertical="center" shrinkToFit="1"/>
      <protection/>
    </xf>
    <xf numFmtId="186" fontId="2" fillId="28" borderId="53" xfId="62" applyNumberFormat="1" applyFill="1" applyBorder="1" applyAlignment="1">
      <alignment vertical="center" shrinkToFit="1"/>
      <protection/>
    </xf>
    <xf numFmtId="186" fontId="2" fillId="35" borderId="54" xfId="50" applyNumberFormat="1" applyFont="1" applyFill="1" applyBorder="1" applyAlignment="1" applyProtection="1">
      <alignment vertical="center" shrinkToFit="1"/>
      <protection locked="0"/>
    </xf>
    <xf numFmtId="186" fontId="2" fillId="35" borderId="55" xfId="50" applyNumberFormat="1" applyFont="1" applyFill="1" applyBorder="1" applyAlignment="1" applyProtection="1">
      <alignment vertical="center" shrinkToFit="1"/>
      <protection locked="0"/>
    </xf>
    <xf numFmtId="186" fontId="2" fillId="28" borderId="56" xfId="50" applyNumberFormat="1" applyFont="1" applyFill="1" applyBorder="1" applyAlignment="1" applyProtection="1">
      <alignment vertical="center" shrinkToFit="1"/>
      <protection/>
    </xf>
    <xf numFmtId="0" fontId="2" fillId="0" borderId="57" xfId="62" applyBorder="1" applyProtection="1">
      <alignment vertical="center"/>
      <protection locked="0"/>
    </xf>
    <xf numFmtId="0" fontId="2" fillId="0" borderId="15" xfId="62" applyBorder="1" applyProtection="1">
      <alignment vertical="center"/>
      <protection locked="0"/>
    </xf>
    <xf numFmtId="190" fontId="2" fillId="0" borderId="0" xfId="62" applyNumberFormat="1" applyAlignment="1">
      <alignment vertical="center" shrinkToFit="1"/>
      <protection/>
    </xf>
    <xf numFmtId="0" fontId="2" fillId="0" borderId="58" xfId="62" applyBorder="1" applyProtection="1">
      <alignment vertical="center"/>
      <protection locked="0"/>
    </xf>
    <xf numFmtId="0" fontId="2" fillId="0" borderId="59" xfId="62" applyBorder="1" applyProtection="1">
      <alignment vertical="center"/>
      <protection locked="0"/>
    </xf>
    <xf numFmtId="0" fontId="2" fillId="0" borderId="60" xfId="62" applyBorder="1" applyProtection="1">
      <alignment vertical="center"/>
      <protection locked="0"/>
    </xf>
    <xf numFmtId="0" fontId="2" fillId="0" borderId="0" xfId="62" applyAlignment="1">
      <alignment vertical="center" shrinkToFit="1"/>
      <protection/>
    </xf>
    <xf numFmtId="40" fontId="12" fillId="0" borderId="0" xfId="50" applyNumberFormat="1" applyFont="1" applyBorder="1" applyAlignment="1" applyProtection="1">
      <alignment vertical="center"/>
      <protection locked="0"/>
    </xf>
    <xf numFmtId="0" fontId="7" fillId="0" borderId="0" xfId="62" applyFont="1" applyAlignment="1" applyProtection="1">
      <alignment horizontal="left"/>
      <protection locked="0"/>
    </xf>
    <xf numFmtId="40" fontId="13" fillId="0" borderId="0" xfId="50" applyNumberFormat="1" applyFont="1" applyBorder="1" applyAlignment="1" applyProtection="1">
      <alignment vertical="center"/>
      <protection locked="0"/>
    </xf>
    <xf numFmtId="0" fontId="5" fillId="0" borderId="0" xfId="62" applyFont="1" applyAlignment="1" applyProtection="1">
      <alignment horizontal="right" vertical="center"/>
      <protection locked="0"/>
    </xf>
    <xf numFmtId="0" fontId="5" fillId="0" borderId="0" xfId="62" applyFont="1" applyAlignment="1" applyProtection="1">
      <alignment horizontal="right"/>
      <protection locked="0"/>
    </xf>
    <xf numFmtId="40" fontId="14" fillId="0" borderId="0" xfId="50" applyNumberFormat="1" applyFont="1" applyBorder="1" applyAlignment="1" applyProtection="1">
      <alignment vertical="center"/>
      <protection locked="0"/>
    </xf>
    <xf numFmtId="40" fontId="10" fillId="0" borderId="0" xfId="50" applyNumberFormat="1" applyFont="1" applyBorder="1" applyAlignment="1" applyProtection="1">
      <alignment vertical="center"/>
      <protection locked="0"/>
    </xf>
    <xf numFmtId="0" fontId="10" fillId="0" borderId="0" xfId="62" applyFont="1" applyAlignment="1" applyProtection="1">
      <alignment horizontal="right" vertical="center"/>
      <protection locked="0"/>
    </xf>
    <xf numFmtId="190" fontId="116" fillId="0" borderId="0" xfId="62" applyNumberFormat="1" applyFont="1" applyAlignment="1">
      <alignment horizontal="right" vertical="center"/>
      <protection/>
    </xf>
    <xf numFmtId="0" fontId="15" fillId="0" borderId="0" xfId="62" applyFont="1" applyProtection="1">
      <alignment vertical="center"/>
      <protection locked="0"/>
    </xf>
    <xf numFmtId="40" fontId="2" fillId="0" borderId="0" xfId="62" applyNumberFormat="1" applyProtection="1">
      <alignment vertical="center"/>
      <protection locked="0"/>
    </xf>
    <xf numFmtId="0" fontId="6" fillId="0" borderId="0" xfId="65" applyFont="1" applyAlignment="1" applyProtection="1">
      <alignment vertical="center" shrinkToFit="1"/>
      <protection locked="0"/>
    </xf>
    <xf numFmtId="0" fontId="15" fillId="0" borderId="0" xfId="62" applyFont="1" applyAlignment="1" applyProtection="1">
      <alignment horizontal="center" vertical="center"/>
      <protection locked="0"/>
    </xf>
    <xf numFmtId="0" fontId="15" fillId="0" borderId="0" xfId="62" applyFont="1" applyAlignment="1" applyProtection="1">
      <alignment horizontal="left" vertical="center" indent="1"/>
      <protection locked="0"/>
    </xf>
    <xf numFmtId="0" fontId="6" fillId="0" borderId="0" xfId="65" applyFont="1" applyProtection="1">
      <alignment/>
      <protection locked="0"/>
    </xf>
    <xf numFmtId="0" fontId="11" fillId="0" borderId="0" xfId="65" applyFont="1" applyAlignment="1" applyProtection="1">
      <alignment horizontal="center" vertical="center"/>
      <protection locked="0"/>
    </xf>
    <xf numFmtId="190" fontId="11" fillId="0" borderId="0" xfId="64" applyNumberFormat="1" applyFont="1" applyAlignment="1" applyProtection="1">
      <alignment horizontal="center" vertical="center" shrinkToFit="1"/>
      <protection locked="0"/>
    </xf>
    <xf numFmtId="0" fontId="6" fillId="0" borderId="0" xfId="65" applyFont="1" applyAlignment="1" applyProtection="1">
      <alignment wrapText="1"/>
      <protection locked="0"/>
    </xf>
    <xf numFmtId="0" fontId="17" fillId="0" borderId="0" xfId="65" applyFont="1" applyProtection="1">
      <alignment/>
      <protection locked="0"/>
    </xf>
    <xf numFmtId="0" fontId="18" fillId="0" borderId="0" xfId="65" applyFont="1" applyAlignment="1" applyProtection="1">
      <alignment vertical="center"/>
      <protection locked="0"/>
    </xf>
    <xf numFmtId="190" fontId="15" fillId="0" borderId="0" xfId="64" applyNumberFormat="1" applyFont="1" applyAlignment="1">
      <alignment vertical="center" shrinkToFit="1"/>
      <protection/>
    </xf>
    <xf numFmtId="191" fontId="117" fillId="0" borderId="0" xfId="64" applyNumberFormat="1" applyFont="1" applyAlignment="1" applyProtection="1">
      <alignment horizontal="center" vertical="center" shrinkToFit="1"/>
      <protection locked="0"/>
    </xf>
    <xf numFmtId="0" fontId="15" fillId="0" borderId="0" xfId="65" applyFont="1" applyAlignment="1" applyProtection="1">
      <alignment horizontal="center" vertical="center"/>
      <protection locked="0"/>
    </xf>
    <xf numFmtId="0" fontId="18" fillId="0" borderId="0" xfId="65" applyFont="1" applyProtection="1">
      <alignment/>
      <protection locked="0"/>
    </xf>
    <xf numFmtId="0" fontId="6" fillId="0" borderId="0" xfId="65" applyFont="1" applyAlignment="1" applyProtection="1">
      <alignment horizontal="center"/>
      <protection locked="0"/>
    </xf>
    <xf numFmtId="0" fontId="11" fillId="0" borderId="0" xfId="65" applyFont="1" applyProtection="1">
      <alignment/>
      <protection locked="0"/>
    </xf>
    <xf numFmtId="193" fontId="11" fillId="0" borderId="0" xfId="65" applyNumberFormat="1" applyFont="1" applyProtection="1">
      <alignment/>
      <protection locked="0"/>
    </xf>
    <xf numFmtId="193" fontId="111" fillId="0" borderId="0" xfId="65" applyNumberFormat="1" applyFont="1" applyAlignment="1" applyProtection="1">
      <alignment horizontal="right" vertical="center"/>
      <protection locked="0"/>
    </xf>
    <xf numFmtId="193" fontId="11" fillId="0" borderId="0" xfId="65" applyNumberFormat="1" applyFont="1" applyAlignment="1" applyProtection="1">
      <alignment vertical="center" shrinkToFit="1"/>
      <protection locked="0"/>
    </xf>
    <xf numFmtId="193" fontId="118" fillId="0" borderId="0" xfId="65" applyNumberFormat="1" applyFont="1" applyAlignment="1" applyProtection="1">
      <alignment horizontal="right" vertical="top" indent="1" shrinkToFit="1"/>
      <protection locked="0"/>
    </xf>
    <xf numFmtId="0" fontId="118" fillId="0" borderId="0" xfId="65" applyFont="1" applyAlignment="1" applyProtection="1">
      <alignment horizontal="right" vertical="top" indent="1" shrinkToFit="1"/>
      <protection locked="0"/>
    </xf>
    <xf numFmtId="193" fontId="11" fillId="0" borderId="0" xfId="50" applyNumberFormat="1" applyFont="1" applyFill="1" applyBorder="1" applyAlignment="1" applyProtection="1">
      <alignment vertical="center" shrinkToFit="1"/>
      <protection locked="0"/>
    </xf>
    <xf numFmtId="0" fontId="110" fillId="0" borderId="0" xfId="0" applyFont="1" applyAlignment="1" applyProtection="1">
      <alignment horizontal="right" vertical="center"/>
      <protection locked="0"/>
    </xf>
    <xf numFmtId="193" fontId="16" fillId="28" borderId="61" xfId="50" applyNumberFormat="1" applyFont="1" applyFill="1" applyBorder="1" applyAlignment="1" applyProtection="1">
      <alignment vertical="center" shrinkToFit="1"/>
      <protection/>
    </xf>
    <xf numFmtId="193" fontId="16" fillId="28" borderId="62" xfId="50" applyNumberFormat="1" applyFont="1" applyFill="1" applyBorder="1" applyAlignment="1" applyProtection="1">
      <alignment vertical="center" shrinkToFit="1"/>
      <protection/>
    </xf>
    <xf numFmtId="193" fontId="16" fillId="34" borderId="63" xfId="65" applyNumberFormat="1" applyFont="1" applyFill="1" applyBorder="1" applyAlignment="1" applyProtection="1">
      <alignment vertical="center" shrinkToFit="1"/>
      <protection locked="0"/>
    </xf>
    <xf numFmtId="193" fontId="16" fillId="28" borderId="61" xfId="65" applyNumberFormat="1" applyFont="1" applyFill="1" applyBorder="1" applyAlignment="1">
      <alignment vertical="center" shrinkToFit="1"/>
      <protection/>
    </xf>
    <xf numFmtId="193" fontId="119" fillId="33" borderId="64" xfId="50" applyNumberFormat="1" applyFont="1" applyFill="1" applyBorder="1" applyAlignment="1" applyProtection="1">
      <alignment vertical="center" shrinkToFit="1"/>
      <protection locked="0"/>
    </xf>
    <xf numFmtId="193" fontId="119" fillId="33" borderId="62" xfId="65" applyNumberFormat="1" applyFont="1" applyFill="1" applyBorder="1" applyAlignment="1" applyProtection="1">
      <alignment vertical="center" shrinkToFit="1"/>
      <protection locked="0"/>
    </xf>
    <xf numFmtId="195" fontId="19" fillId="28" borderId="65" xfId="65" applyNumberFormat="1" applyFont="1" applyFill="1" applyBorder="1" applyAlignment="1">
      <alignment vertical="center" shrinkToFit="1"/>
      <protection/>
    </xf>
    <xf numFmtId="38" fontId="16" fillId="0" borderId="0" xfId="50" applyFont="1" applyBorder="1" applyAlignment="1" applyProtection="1">
      <alignment vertical="center"/>
      <protection locked="0"/>
    </xf>
    <xf numFmtId="0" fontId="16" fillId="0" borderId="0" xfId="65" applyFont="1" applyAlignment="1" applyProtection="1">
      <alignment vertical="center"/>
      <protection locked="0"/>
    </xf>
    <xf numFmtId="0" fontId="19" fillId="0" borderId="0" xfId="65" applyFont="1" applyAlignment="1" applyProtection="1">
      <alignment horizontal="center" vertical="center"/>
      <protection locked="0"/>
    </xf>
    <xf numFmtId="0" fontId="16" fillId="0" borderId="0" xfId="65" applyFont="1" applyAlignment="1" applyProtection="1">
      <alignment horizontal="center" vertical="center"/>
      <protection locked="0"/>
    </xf>
    <xf numFmtId="0" fontId="16" fillId="0" borderId="0" xfId="65" applyFont="1" applyAlignment="1" applyProtection="1">
      <alignment horizontal="left" vertical="center"/>
      <protection locked="0"/>
    </xf>
    <xf numFmtId="193" fontId="2" fillId="0" borderId="0" xfId="65" applyNumberFormat="1" applyAlignment="1" applyProtection="1">
      <alignment horizontal="right"/>
      <protection locked="0"/>
    </xf>
    <xf numFmtId="0" fontId="16" fillId="0" borderId="0" xfId="65" applyFont="1" applyProtection="1">
      <alignment/>
      <protection locked="0"/>
    </xf>
    <xf numFmtId="0" fontId="6" fillId="0" borderId="0" xfId="65" applyFont="1" applyAlignment="1" applyProtection="1">
      <alignment horizontal="center" vertical="center"/>
      <protection locked="0"/>
    </xf>
    <xf numFmtId="193" fontId="120" fillId="0" borderId="59" xfId="50" applyNumberFormat="1" applyFont="1" applyFill="1" applyBorder="1" applyAlignment="1" applyProtection="1">
      <alignment vertical="center" shrinkToFit="1"/>
      <protection/>
    </xf>
    <xf numFmtId="193" fontId="120" fillId="0" borderId="59" xfId="50" applyNumberFormat="1" applyFont="1" applyFill="1" applyBorder="1" applyAlignment="1" applyProtection="1">
      <alignment vertical="center" shrinkToFit="1"/>
      <protection locked="0"/>
    </xf>
    <xf numFmtId="193" fontId="120" fillId="0" borderId="60" xfId="50" applyNumberFormat="1" applyFont="1" applyFill="1" applyBorder="1" applyAlignment="1" applyProtection="1">
      <alignment vertical="center" shrinkToFit="1"/>
      <protection locked="0"/>
    </xf>
    <xf numFmtId="195" fontId="121" fillId="34" borderId="66" xfId="65" applyNumberFormat="1" applyFont="1" applyFill="1" applyBorder="1" applyAlignment="1">
      <alignment vertical="center" shrinkToFit="1"/>
      <protection/>
    </xf>
    <xf numFmtId="38" fontId="11" fillId="0" borderId="0" xfId="65" applyNumberFormat="1" applyFont="1" applyProtection="1">
      <alignment/>
      <protection locked="0"/>
    </xf>
    <xf numFmtId="193" fontId="16" fillId="28" borderId="25" xfId="50" applyNumberFormat="1" applyFont="1" applyFill="1" applyBorder="1" applyAlignment="1" applyProtection="1">
      <alignment vertical="center" shrinkToFit="1"/>
      <protection/>
    </xf>
    <xf numFmtId="193" fontId="16" fillId="28" borderId="67" xfId="50" applyNumberFormat="1" applyFont="1" applyFill="1" applyBorder="1" applyAlignment="1" applyProtection="1">
      <alignment vertical="center" shrinkToFit="1"/>
      <protection/>
    </xf>
    <xf numFmtId="193" fontId="16" fillId="34" borderId="37" xfId="50" applyNumberFormat="1" applyFont="1" applyFill="1" applyBorder="1" applyAlignment="1" applyProtection="1">
      <alignment vertical="center" shrinkToFit="1"/>
      <protection locked="0"/>
    </xf>
    <xf numFmtId="193" fontId="16" fillId="34" borderId="67" xfId="50" applyNumberFormat="1" applyFont="1" applyFill="1" applyBorder="1" applyAlignment="1" applyProtection="1">
      <alignment vertical="center" shrinkToFit="1"/>
      <protection locked="0"/>
    </xf>
    <xf numFmtId="193" fontId="16" fillId="28" borderId="27" xfId="50" applyNumberFormat="1" applyFont="1" applyFill="1" applyBorder="1" applyAlignment="1" applyProtection="1">
      <alignment vertical="center" shrinkToFit="1"/>
      <protection/>
    </xf>
    <xf numFmtId="193" fontId="119" fillId="33" borderId="37" xfId="50" applyNumberFormat="1" applyFont="1" applyFill="1" applyBorder="1" applyAlignment="1" applyProtection="1">
      <alignment vertical="center" shrinkToFit="1"/>
      <protection locked="0"/>
    </xf>
    <xf numFmtId="193" fontId="119" fillId="33" borderId="67" xfId="50" applyNumberFormat="1" applyFont="1" applyFill="1" applyBorder="1" applyAlignment="1" applyProtection="1">
      <alignment vertical="center" shrinkToFit="1"/>
      <protection locked="0"/>
    </xf>
    <xf numFmtId="195" fontId="19" fillId="28" borderId="68" xfId="65" applyNumberFormat="1" applyFont="1" applyFill="1" applyBorder="1" applyAlignment="1">
      <alignment horizontal="right" vertical="center" shrinkToFit="1"/>
      <protection/>
    </xf>
    <xf numFmtId="38" fontId="21" fillId="0" borderId="0" xfId="50" applyFont="1" applyBorder="1" applyAlignment="1" applyProtection="1">
      <alignment vertical="center"/>
      <protection locked="0"/>
    </xf>
    <xf numFmtId="0" fontId="19" fillId="0" borderId="0" xfId="65" applyFont="1" applyAlignment="1" applyProtection="1">
      <alignment vertical="center"/>
      <protection locked="0"/>
    </xf>
    <xf numFmtId="193" fontId="16" fillId="28" borderId="13" xfId="50" applyNumberFormat="1" applyFont="1" applyFill="1" applyBorder="1" applyAlignment="1" applyProtection="1">
      <alignment vertical="center" shrinkToFit="1"/>
      <protection/>
    </xf>
    <xf numFmtId="193" fontId="16" fillId="28" borderId="12" xfId="50" applyNumberFormat="1" applyFont="1" applyFill="1" applyBorder="1" applyAlignment="1" applyProtection="1">
      <alignment vertical="center" shrinkToFit="1"/>
      <protection/>
    </xf>
    <xf numFmtId="193" fontId="16" fillId="28" borderId="10" xfId="50" applyNumberFormat="1" applyFont="1" applyFill="1" applyBorder="1" applyAlignment="1" applyProtection="1">
      <alignment vertical="center" shrinkToFit="1"/>
      <protection/>
    </xf>
    <xf numFmtId="193" fontId="16" fillId="35" borderId="11" xfId="50" applyNumberFormat="1" applyFont="1" applyFill="1" applyBorder="1" applyAlignment="1" applyProtection="1">
      <alignment vertical="center" shrinkToFit="1"/>
      <protection locked="0"/>
    </xf>
    <xf numFmtId="193" fontId="16" fillId="35" borderId="12" xfId="50" applyNumberFormat="1" applyFont="1" applyFill="1" applyBorder="1" applyAlignment="1" applyProtection="1">
      <alignment vertical="center" shrinkToFit="1"/>
      <protection locked="0"/>
    </xf>
    <xf numFmtId="193" fontId="16" fillId="35" borderId="69" xfId="50" applyNumberFormat="1" applyFont="1" applyFill="1" applyBorder="1" applyAlignment="1" applyProtection="1">
      <alignment vertical="center" shrinkToFit="1"/>
      <protection locked="0"/>
    </xf>
    <xf numFmtId="193" fontId="119" fillId="33" borderId="11" xfId="50" applyNumberFormat="1" applyFont="1" applyFill="1" applyBorder="1" applyAlignment="1" applyProtection="1">
      <alignment vertical="center" shrinkToFit="1"/>
      <protection locked="0"/>
    </xf>
    <xf numFmtId="193" fontId="119" fillId="33" borderId="12" xfId="50" applyNumberFormat="1" applyFont="1" applyFill="1" applyBorder="1" applyAlignment="1" applyProtection="1">
      <alignment vertical="center" shrinkToFit="1"/>
      <protection locked="0"/>
    </xf>
    <xf numFmtId="197" fontId="19" fillId="35" borderId="66" xfId="0" applyNumberFormat="1" applyFont="1" applyFill="1" applyBorder="1" applyAlignment="1" applyProtection="1">
      <alignment vertical="center" shrinkToFit="1"/>
      <protection locked="0"/>
    </xf>
    <xf numFmtId="0" fontId="11" fillId="35" borderId="69" xfId="65" applyFont="1" applyFill="1" applyBorder="1" applyAlignment="1" applyProtection="1">
      <alignment horizontal="left" vertical="center" wrapText="1" indent="1"/>
      <protection locked="0"/>
    </xf>
    <xf numFmtId="193" fontId="16" fillId="28" borderId="70" xfId="50" applyNumberFormat="1" applyFont="1" applyFill="1" applyBorder="1" applyAlignment="1" applyProtection="1">
      <alignment vertical="center" shrinkToFit="1"/>
      <protection/>
    </xf>
    <xf numFmtId="193" fontId="16" fillId="28" borderId="71" xfId="50" applyNumberFormat="1" applyFont="1" applyFill="1" applyBorder="1" applyAlignment="1" applyProtection="1">
      <alignment vertical="center" shrinkToFit="1"/>
      <protection/>
    </xf>
    <xf numFmtId="193" fontId="16" fillId="28" borderId="72" xfId="50" applyNumberFormat="1" applyFont="1" applyFill="1" applyBorder="1" applyAlignment="1" applyProtection="1">
      <alignment vertical="center" shrinkToFit="1"/>
      <protection/>
    </xf>
    <xf numFmtId="193" fontId="16" fillId="35" borderId="73" xfId="50" applyNumberFormat="1" applyFont="1" applyFill="1" applyBorder="1" applyAlignment="1" applyProtection="1">
      <alignment vertical="center" shrinkToFit="1"/>
      <protection locked="0"/>
    </xf>
    <xf numFmtId="193" fontId="16" fillId="35" borderId="71" xfId="50" applyNumberFormat="1" applyFont="1" applyFill="1" applyBorder="1" applyAlignment="1" applyProtection="1">
      <alignment vertical="center" shrinkToFit="1"/>
      <protection locked="0"/>
    </xf>
    <xf numFmtId="193" fontId="16" fillId="35" borderId="74" xfId="50" applyNumberFormat="1" applyFont="1" applyFill="1" applyBorder="1" applyAlignment="1" applyProtection="1">
      <alignment vertical="center" shrinkToFit="1"/>
      <protection locked="0"/>
    </xf>
    <xf numFmtId="193" fontId="119" fillId="33" borderId="73" xfId="50" applyNumberFormat="1" applyFont="1" applyFill="1" applyBorder="1" applyAlignment="1" applyProtection="1">
      <alignment vertical="center" shrinkToFit="1"/>
      <protection locked="0"/>
    </xf>
    <xf numFmtId="193" fontId="119" fillId="33" borderId="71" xfId="50" applyNumberFormat="1" applyFont="1" applyFill="1" applyBorder="1" applyAlignment="1" applyProtection="1">
      <alignment vertical="center" shrinkToFit="1"/>
      <protection locked="0"/>
    </xf>
    <xf numFmtId="197" fontId="19" fillId="35" borderId="75" xfId="0" applyNumberFormat="1" applyFont="1" applyFill="1" applyBorder="1" applyAlignment="1" applyProtection="1">
      <alignment vertical="center" shrinkToFit="1"/>
      <protection locked="0"/>
    </xf>
    <xf numFmtId="0" fontId="11" fillId="35" borderId="76" xfId="65" applyFont="1" applyFill="1" applyBorder="1" applyAlignment="1" applyProtection="1">
      <alignment horizontal="left" vertical="center" wrapText="1" indent="1"/>
      <protection locked="0"/>
    </xf>
    <xf numFmtId="193" fontId="16" fillId="28" borderId="21" xfId="50" applyNumberFormat="1" applyFont="1" applyFill="1" applyBorder="1" applyAlignment="1" applyProtection="1">
      <alignment vertical="center" shrinkToFit="1"/>
      <protection/>
    </xf>
    <xf numFmtId="193" fontId="16" fillId="34" borderId="73" xfId="50" applyNumberFormat="1" applyFont="1" applyFill="1" applyBorder="1" applyAlignment="1" applyProtection="1">
      <alignment vertical="center" shrinkToFit="1"/>
      <protection locked="0"/>
    </xf>
    <xf numFmtId="193" fontId="16" fillId="34" borderId="71" xfId="50" applyNumberFormat="1" applyFont="1" applyFill="1" applyBorder="1" applyAlignment="1" applyProtection="1">
      <alignment vertical="center" shrinkToFit="1"/>
      <protection locked="0"/>
    </xf>
    <xf numFmtId="193" fontId="16" fillId="28" borderId="35" xfId="50" applyNumberFormat="1" applyFont="1" applyFill="1" applyBorder="1" applyAlignment="1" applyProtection="1">
      <alignment vertical="center" shrinkToFit="1"/>
      <protection/>
    </xf>
    <xf numFmtId="197" fontId="19" fillId="35" borderId="20" xfId="0" applyNumberFormat="1" applyFont="1" applyFill="1" applyBorder="1" applyAlignment="1" applyProtection="1">
      <alignment vertical="center" shrinkToFit="1"/>
      <protection locked="0"/>
    </xf>
    <xf numFmtId="0" fontId="16" fillId="0" borderId="76" xfId="65" applyFont="1" applyBorder="1" applyAlignment="1" applyProtection="1">
      <alignment horizontal="left" vertical="center" wrapText="1" indent="1"/>
      <protection locked="0"/>
    </xf>
    <xf numFmtId="198" fontId="11" fillId="0" borderId="0" xfId="50" applyNumberFormat="1" applyFont="1" applyFill="1" applyBorder="1" applyAlignment="1" applyProtection="1">
      <alignment vertical="center" shrinkToFit="1"/>
      <protection locked="0"/>
    </xf>
    <xf numFmtId="198" fontId="11" fillId="0" borderId="0" xfId="50" applyNumberFormat="1" applyFont="1" applyFill="1" applyBorder="1" applyAlignment="1" applyProtection="1">
      <alignment horizontal="right" vertical="center" shrinkToFit="1"/>
      <protection locked="0"/>
    </xf>
    <xf numFmtId="193" fontId="16" fillId="28" borderId="77" xfId="50" applyNumberFormat="1" applyFont="1" applyFill="1" applyBorder="1" applyAlignment="1" applyProtection="1">
      <alignment vertical="center" shrinkToFit="1"/>
      <protection/>
    </xf>
    <xf numFmtId="193" fontId="16" fillId="28" borderId="78" xfId="50" applyNumberFormat="1" applyFont="1" applyFill="1" applyBorder="1" applyAlignment="1" applyProtection="1">
      <alignment vertical="center" shrinkToFit="1"/>
      <protection/>
    </xf>
    <xf numFmtId="193" fontId="16" fillId="34" borderId="79" xfId="50" applyNumberFormat="1" applyFont="1" applyFill="1" applyBorder="1" applyAlignment="1" applyProtection="1">
      <alignment vertical="center" shrinkToFit="1"/>
      <protection locked="0"/>
    </xf>
    <xf numFmtId="193" fontId="16" fillId="34" borderId="78" xfId="50" applyNumberFormat="1" applyFont="1" applyFill="1" applyBorder="1" applyAlignment="1" applyProtection="1">
      <alignment vertical="center" shrinkToFit="1"/>
      <protection locked="0"/>
    </xf>
    <xf numFmtId="193" fontId="16" fillId="28" borderId="80" xfId="50" applyNumberFormat="1" applyFont="1" applyFill="1" applyBorder="1" applyAlignment="1" applyProtection="1">
      <alignment vertical="center" shrinkToFit="1"/>
      <protection/>
    </xf>
    <xf numFmtId="193" fontId="119" fillId="33" borderId="79" xfId="50" applyNumberFormat="1" applyFont="1" applyFill="1" applyBorder="1" applyAlignment="1" applyProtection="1">
      <alignment vertical="center" shrinkToFit="1"/>
      <protection locked="0"/>
    </xf>
    <xf numFmtId="193" fontId="119" fillId="33" borderId="78" xfId="50" applyNumberFormat="1" applyFont="1" applyFill="1" applyBorder="1" applyAlignment="1" applyProtection="1">
      <alignment vertical="center" shrinkToFit="1"/>
      <protection locked="0"/>
    </xf>
    <xf numFmtId="197" fontId="19" fillId="35" borderId="68" xfId="0" applyNumberFormat="1" applyFont="1" applyFill="1" applyBorder="1" applyAlignment="1" applyProtection="1">
      <alignment vertical="center" shrinkToFit="1"/>
      <protection locked="0"/>
    </xf>
    <xf numFmtId="0" fontId="16" fillId="0" borderId="81" xfId="65" applyFont="1" applyBorder="1" applyAlignment="1" applyProtection="1">
      <alignment horizontal="left" vertical="center" wrapText="1" indent="1"/>
      <protection locked="0"/>
    </xf>
    <xf numFmtId="193" fontId="16" fillId="0" borderId="0" xfId="50" applyNumberFormat="1" applyFont="1" applyFill="1" applyBorder="1" applyAlignment="1" applyProtection="1">
      <alignment vertical="center" shrinkToFit="1"/>
      <protection locked="0"/>
    </xf>
    <xf numFmtId="199" fontId="16" fillId="0" borderId="0" xfId="65" applyNumberFormat="1" applyFont="1" applyAlignment="1" applyProtection="1">
      <alignment horizontal="center" vertical="center"/>
      <protection locked="0"/>
    </xf>
    <xf numFmtId="199" fontId="11" fillId="0" borderId="0" xfId="65" applyNumberFormat="1" applyFont="1" applyProtection="1">
      <alignment/>
      <protection locked="0"/>
    </xf>
    <xf numFmtId="200" fontId="11" fillId="0" borderId="0" xfId="65" applyNumberFormat="1" applyFont="1" applyProtection="1">
      <alignment/>
      <protection locked="0"/>
    </xf>
    <xf numFmtId="201" fontId="11" fillId="0" borderId="0" xfId="50" applyNumberFormat="1" applyFont="1" applyFill="1" applyBorder="1" applyAlignment="1" applyProtection="1">
      <alignment horizontal="right" vertical="center" shrinkToFit="1"/>
      <protection locked="0"/>
    </xf>
    <xf numFmtId="0" fontId="122" fillId="36" borderId="59" xfId="65" applyFont="1" applyFill="1" applyBorder="1" applyAlignment="1" applyProtection="1">
      <alignment vertical="center"/>
      <protection locked="0"/>
    </xf>
    <xf numFmtId="198" fontId="16" fillId="28" borderId="13" xfId="50" applyNumberFormat="1" applyFont="1" applyFill="1" applyBorder="1" applyAlignment="1" applyProtection="1">
      <alignment vertical="center" shrinkToFit="1"/>
      <protection/>
    </xf>
    <xf numFmtId="198" fontId="16" fillId="28" borderId="82" xfId="50" applyNumberFormat="1" applyFont="1" applyFill="1" applyBorder="1" applyAlignment="1" applyProtection="1">
      <alignment vertical="center" shrinkToFit="1"/>
      <protection/>
    </xf>
    <xf numFmtId="198" fontId="16" fillId="34" borderId="11" xfId="50" applyNumberFormat="1" applyFont="1" applyFill="1" applyBorder="1" applyAlignment="1" applyProtection="1">
      <alignment horizontal="right" vertical="center" shrinkToFit="1"/>
      <protection locked="0"/>
    </xf>
    <xf numFmtId="198" fontId="16" fillId="34" borderId="12" xfId="50" applyNumberFormat="1" applyFont="1" applyFill="1" applyBorder="1" applyAlignment="1" applyProtection="1">
      <alignment horizontal="right" vertical="center" shrinkToFit="1"/>
      <protection locked="0"/>
    </xf>
    <xf numFmtId="198" fontId="16" fillId="28" borderId="29" xfId="50" applyNumberFormat="1" applyFont="1" applyFill="1" applyBorder="1" applyAlignment="1" applyProtection="1">
      <alignment vertical="center" shrinkToFit="1"/>
      <protection/>
    </xf>
    <xf numFmtId="198" fontId="119" fillId="33" borderId="29" xfId="50" applyNumberFormat="1" applyFont="1" applyFill="1" applyBorder="1" applyAlignment="1" applyProtection="1">
      <alignment horizontal="right" vertical="center" shrinkToFit="1"/>
      <protection locked="0"/>
    </xf>
    <xf numFmtId="198" fontId="119" fillId="33" borderId="12" xfId="50" applyNumberFormat="1" applyFont="1" applyFill="1" applyBorder="1" applyAlignment="1" applyProtection="1">
      <alignment horizontal="right" vertical="center" shrinkToFit="1"/>
      <protection locked="0"/>
    </xf>
    <xf numFmtId="198" fontId="19" fillId="28" borderId="82" xfId="50" applyNumberFormat="1" applyFont="1" applyFill="1" applyBorder="1" applyAlignment="1" applyProtection="1">
      <alignment horizontal="right" vertical="center" shrinkToFit="1"/>
      <protection/>
    </xf>
    <xf numFmtId="193" fontId="16" fillId="28" borderId="83" xfId="50" applyNumberFormat="1" applyFont="1" applyFill="1" applyBorder="1" applyAlignment="1" applyProtection="1">
      <alignment vertical="center" shrinkToFit="1"/>
      <protection/>
    </xf>
    <xf numFmtId="193" fontId="16" fillId="28" borderId="84" xfId="50" applyNumberFormat="1" applyFont="1" applyFill="1" applyBorder="1" applyAlignment="1" applyProtection="1">
      <alignment vertical="center" shrinkToFit="1"/>
      <protection/>
    </xf>
    <xf numFmtId="193" fontId="15" fillId="0" borderId="0" xfId="65" applyNumberFormat="1" applyFont="1" applyProtection="1">
      <alignment/>
      <protection locked="0"/>
    </xf>
    <xf numFmtId="193" fontId="6" fillId="0" borderId="0" xfId="65" applyNumberFormat="1" applyFont="1" applyProtection="1">
      <alignment/>
      <protection locked="0"/>
    </xf>
    <xf numFmtId="193" fontId="16" fillId="28" borderId="85" xfId="50" applyNumberFormat="1" applyFont="1" applyFill="1" applyBorder="1" applyAlignment="1" applyProtection="1">
      <alignment vertical="center" shrinkToFit="1"/>
      <protection/>
    </xf>
    <xf numFmtId="0" fontId="16" fillId="35" borderId="85" xfId="65" applyFont="1" applyFill="1" applyBorder="1" applyAlignment="1" applyProtection="1">
      <alignment horizontal="center" vertical="center"/>
      <protection locked="0"/>
    </xf>
    <xf numFmtId="193" fontId="16" fillId="35" borderId="86" xfId="50" applyNumberFormat="1" applyFont="1" applyFill="1" applyBorder="1" applyAlignment="1" applyProtection="1">
      <alignment vertical="center" shrinkToFit="1"/>
      <protection locked="0"/>
    </xf>
    <xf numFmtId="193" fontId="16" fillId="28" borderId="71" xfId="50" applyNumberFormat="1" applyFont="1" applyFill="1" applyBorder="1" applyAlignment="1" applyProtection="1">
      <alignment vertical="center" shrinkToFit="1"/>
      <protection locked="0"/>
    </xf>
    <xf numFmtId="0" fontId="16" fillId="0" borderId="71" xfId="65" applyFont="1" applyBorder="1" applyAlignment="1" applyProtection="1">
      <alignment horizontal="center" vertical="center"/>
      <protection locked="0"/>
    </xf>
    <xf numFmtId="38" fontId="6" fillId="0" borderId="0" xfId="65" applyNumberFormat="1" applyFont="1" applyProtection="1">
      <alignment/>
      <protection locked="0"/>
    </xf>
    <xf numFmtId="38" fontId="2" fillId="0" borderId="0" xfId="50" applyFont="1" applyFill="1" applyBorder="1" applyAlignment="1" applyProtection="1">
      <alignment/>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right" vertical="center"/>
      <protection locked="0"/>
    </xf>
    <xf numFmtId="197" fontId="19" fillId="35" borderId="75" xfId="0" applyNumberFormat="1" applyFont="1" applyFill="1" applyBorder="1" applyAlignment="1" applyProtection="1">
      <alignment vertical="center"/>
      <protection locked="0"/>
    </xf>
    <xf numFmtId="0" fontId="6" fillId="0" borderId="0" xfId="65" applyFont="1" applyAlignment="1" applyProtection="1">
      <alignment vertical="center"/>
      <protection locked="0"/>
    </xf>
    <xf numFmtId="193" fontId="6" fillId="0" borderId="0" xfId="65" applyNumberFormat="1" applyFont="1" applyAlignment="1" applyProtection="1">
      <alignment vertical="center"/>
      <protection locked="0"/>
    </xf>
    <xf numFmtId="193" fontId="16" fillId="35" borderId="79" xfId="50" applyNumberFormat="1" applyFont="1" applyFill="1" applyBorder="1" applyAlignment="1" applyProtection="1">
      <alignment vertical="center" shrinkToFit="1"/>
      <protection locked="0"/>
    </xf>
    <xf numFmtId="193" fontId="16" fillId="35" borderId="80" xfId="50" applyNumberFormat="1" applyFont="1" applyFill="1" applyBorder="1" applyAlignment="1" applyProtection="1">
      <alignment vertical="center" shrinkToFit="1"/>
      <protection locked="0"/>
    </xf>
    <xf numFmtId="193" fontId="16" fillId="28" borderId="78" xfId="50" applyNumberFormat="1" applyFont="1" applyFill="1" applyBorder="1" applyAlignment="1" applyProtection="1">
      <alignment vertical="center" shrinkToFit="1"/>
      <protection locked="0"/>
    </xf>
    <xf numFmtId="197" fontId="19" fillId="35" borderId="68" xfId="0" applyNumberFormat="1" applyFont="1" applyFill="1" applyBorder="1" applyAlignment="1" applyProtection="1">
      <alignment vertical="center"/>
      <protection locked="0"/>
    </xf>
    <xf numFmtId="0" fontId="16" fillId="0" borderId="78" xfId="65" applyFont="1" applyBorder="1" applyAlignment="1" applyProtection="1">
      <alignment horizontal="center" vertical="center"/>
      <protection locked="0"/>
    </xf>
    <xf numFmtId="193" fontId="6" fillId="0" borderId="0" xfId="65" applyNumberFormat="1" applyFont="1" applyAlignment="1" applyProtection="1">
      <alignment horizontal="right"/>
      <protection locked="0"/>
    </xf>
    <xf numFmtId="0" fontId="11" fillId="0" borderId="0" xfId="65" applyFont="1" applyAlignment="1" applyProtection="1">
      <alignment vertical="center"/>
      <protection locked="0"/>
    </xf>
    <xf numFmtId="0" fontId="123" fillId="0" borderId="0" xfId="65" applyFont="1" applyAlignment="1" applyProtection="1">
      <alignment horizontal="center" vertical="center"/>
      <protection locked="0"/>
    </xf>
    <xf numFmtId="0" fontId="123" fillId="0" borderId="0" xfId="65" applyFont="1" applyProtection="1">
      <alignment/>
      <protection locked="0"/>
    </xf>
    <xf numFmtId="0" fontId="123" fillId="0" borderId="0" xfId="65" applyFont="1" applyAlignment="1" applyProtection="1">
      <alignment vertical="center"/>
      <protection locked="0"/>
    </xf>
    <xf numFmtId="0" fontId="124" fillId="0" borderId="0" xfId="65" applyFont="1" applyAlignment="1" applyProtection="1">
      <alignment vertical="center"/>
      <protection locked="0"/>
    </xf>
    <xf numFmtId="0" fontId="125" fillId="0" borderId="0" xfId="65" applyFont="1" applyAlignment="1" applyProtection="1">
      <alignment horizontal="left" vertical="top"/>
      <protection locked="0"/>
    </xf>
    <xf numFmtId="0" fontId="125" fillId="0" borderId="0" xfId="65" applyFont="1" applyAlignment="1" applyProtection="1">
      <alignment horizontal="left"/>
      <protection locked="0"/>
    </xf>
    <xf numFmtId="200" fontId="6" fillId="0" borderId="0" xfId="65" applyNumberFormat="1" applyFont="1" applyProtection="1">
      <alignment/>
      <protection locked="0"/>
    </xf>
    <xf numFmtId="0" fontId="6" fillId="0" borderId="0" xfId="65" applyFont="1" applyAlignment="1" applyProtection="1">
      <alignment horizontal="left" vertical="center"/>
      <protection locked="0"/>
    </xf>
    <xf numFmtId="203" fontId="2" fillId="0" borderId="0" xfId="65" applyNumberFormat="1" applyAlignment="1" applyProtection="1">
      <alignment horizontal="right" vertical="center" shrinkToFit="1"/>
      <protection locked="0"/>
    </xf>
    <xf numFmtId="198" fontId="6" fillId="0" borderId="0" xfId="65" applyNumberFormat="1" applyFont="1" applyAlignment="1" applyProtection="1">
      <alignment horizontal="left" vertical="center" shrinkToFit="1"/>
      <protection locked="0"/>
    </xf>
    <xf numFmtId="0" fontId="6" fillId="0" borderId="0" xfId="65" applyFont="1" applyAlignment="1" applyProtection="1">
      <alignment horizontal="left" vertical="center" shrinkToFit="1"/>
      <protection locked="0"/>
    </xf>
    <xf numFmtId="198" fontId="2" fillId="35" borderId="0" xfId="65" applyNumberFormat="1" applyFill="1" applyAlignment="1" applyProtection="1">
      <alignment horizontal="center" vertical="center" shrinkToFit="1"/>
      <protection locked="0"/>
    </xf>
    <xf numFmtId="0" fontId="6" fillId="0" borderId="0" xfId="65" applyFont="1" applyAlignment="1" applyProtection="1">
      <alignment horizontal="right" vertical="center" shrinkToFit="1"/>
      <protection locked="0"/>
    </xf>
    <xf numFmtId="0" fontId="6" fillId="0" borderId="0" xfId="65" applyFont="1" applyAlignment="1" applyProtection="1">
      <alignment horizontal="center" vertical="center" shrinkToFit="1"/>
      <protection locked="0"/>
    </xf>
    <xf numFmtId="0" fontId="2" fillId="0" borderId="11" xfId="65" applyBorder="1" applyAlignment="1" applyProtection="1">
      <alignment horizontal="center" vertical="center" shrinkToFit="1"/>
      <protection locked="0"/>
    </xf>
    <xf numFmtId="0" fontId="5" fillId="0" borderId="0" xfId="65" applyFont="1" applyAlignment="1" applyProtection="1">
      <alignment vertical="center"/>
      <protection locked="0"/>
    </xf>
    <xf numFmtId="0" fontId="6" fillId="0" borderId="0" xfId="65" applyFont="1" applyAlignment="1" applyProtection="1">
      <alignment horizontal="center" vertical="center" wrapText="1"/>
      <protection locked="0"/>
    </xf>
    <xf numFmtId="0" fontId="126" fillId="0" borderId="0" xfId="65" applyFont="1" applyAlignment="1" applyProtection="1">
      <alignment vertical="center"/>
      <protection locked="0"/>
    </xf>
    <xf numFmtId="0" fontId="6" fillId="0" borderId="87" xfId="65" applyFont="1" applyBorder="1" applyAlignment="1" applyProtection="1">
      <alignment vertical="center"/>
      <protection locked="0"/>
    </xf>
    <xf numFmtId="0" fontId="6" fillId="0" borderId="84" xfId="65" applyFont="1" applyBorder="1" applyAlignment="1" applyProtection="1">
      <alignment vertical="center"/>
      <protection locked="0"/>
    </xf>
    <xf numFmtId="0" fontId="6" fillId="0" borderId="59" xfId="65" applyFont="1" applyBorder="1" applyAlignment="1" applyProtection="1">
      <alignment vertical="center"/>
      <protection locked="0"/>
    </xf>
    <xf numFmtId="190" fontId="127" fillId="0" borderId="0" xfId="0" applyNumberFormat="1" applyFont="1" applyAlignment="1">
      <alignment vertical="center" shrinkToFit="1"/>
    </xf>
    <xf numFmtId="190" fontId="128" fillId="0" borderId="88" xfId="64" applyNumberFormat="1" applyFont="1" applyBorder="1" applyAlignment="1" applyProtection="1">
      <alignment shrinkToFit="1"/>
      <protection locked="0"/>
    </xf>
    <xf numFmtId="0" fontId="6" fillId="0" borderId="88" xfId="65" applyFont="1" applyBorder="1" applyAlignment="1" applyProtection="1">
      <alignment wrapText="1"/>
      <protection locked="0"/>
    </xf>
    <xf numFmtId="0" fontId="127" fillId="0" borderId="0" xfId="0" applyFont="1" applyAlignment="1">
      <alignment vertical="center" shrinkToFit="1"/>
    </xf>
    <xf numFmtId="0" fontId="18" fillId="0" borderId="42" xfId="65" applyFont="1" applyBorder="1" applyAlignment="1" applyProtection="1">
      <alignment vertical="center"/>
      <protection locked="0"/>
    </xf>
    <xf numFmtId="192" fontId="15" fillId="0" borderId="0" xfId="65" applyNumberFormat="1" applyFont="1" applyAlignment="1" applyProtection="1">
      <alignment horizontal="left" vertical="center"/>
      <protection locked="0"/>
    </xf>
    <xf numFmtId="0" fontId="15" fillId="0" borderId="0" xfId="65" applyFont="1" applyAlignment="1" applyProtection="1">
      <alignment horizontal="right" vertical="center"/>
      <protection locked="0"/>
    </xf>
    <xf numFmtId="0" fontId="15" fillId="0" borderId="0" xfId="65" applyFont="1" applyAlignment="1" applyProtection="1">
      <alignment vertical="center"/>
      <protection locked="0"/>
    </xf>
    <xf numFmtId="0" fontId="11" fillId="0" borderId="0" xfId="65" applyFont="1" applyFill="1" applyBorder="1" applyAlignment="1" applyProtection="1">
      <alignment horizontal="center" vertical="center"/>
      <protection locked="0"/>
    </xf>
    <xf numFmtId="193" fontId="119" fillId="0" borderId="0" xfId="65" applyNumberFormat="1" applyFont="1" applyFill="1" applyBorder="1" applyAlignment="1" applyProtection="1">
      <alignment vertical="center" shrinkToFit="1"/>
      <protection locked="0"/>
    </xf>
    <xf numFmtId="193" fontId="119" fillId="0" borderId="0" xfId="50" applyNumberFormat="1" applyFont="1" applyFill="1" applyBorder="1" applyAlignment="1" applyProtection="1">
      <alignment vertical="center" shrinkToFit="1"/>
      <protection locked="0"/>
    </xf>
    <xf numFmtId="193" fontId="16" fillId="0" borderId="0" xfId="65" applyNumberFormat="1" applyFont="1" applyFill="1" applyBorder="1" applyAlignment="1" applyProtection="1">
      <alignment vertical="center" shrinkToFit="1"/>
      <protection locked="0"/>
    </xf>
    <xf numFmtId="193" fontId="16" fillId="0" borderId="0" xfId="65" applyNumberFormat="1" applyFont="1" applyFill="1" applyBorder="1" applyAlignment="1">
      <alignment vertical="center" shrinkToFit="1"/>
      <protection/>
    </xf>
    <xf numFmtId="193" fontId="16" fillId="0" borderId="0" xfId="50" applyNumberFormat="1" applyFont="1" applyFill="1" applyBorder="1" applyAlignment="1" applyProtection="1">
      <alignment vertical="center" shrinkToFit="1"/>
      <protection/>
    </xf>
    <xf numFmtId="193" fontId="119" fillId="0" borderId="59" xfId="65" applyNumberFormat="1" applyFont="1" applyFill="1" applyBorder="1" applyAlignment="1" applyProtection="1">
      <alignment vertical="center" shrinkToFit="1"/>
      <protection locked="0"/>
    </xf>
    <xf numFmtId="193" fontId="119" fillId="0" borderId="59" xfId="50" applyNumberFormat="1" applyFont="1" applyFill="1" applyBorder="1" applyAlignment="1" applyProtection="1">
      <alignment vertical="center" shrinkToFit="1"/>
      <protection locked="0"/>
    </xf>
    <xf numFmtId="193" fontId="16" fillId="0" borderId="59" xfId="65" applyNumberFormat="1" applyFont="1" applyFill="1" applyBorder="1" applyAlignment="1" applyProtection="1">
      <alignment vertical="center" shrinkToFit="1"/>
      <protection locked="0"/>
    </xf>
    <xf numFmtId="193" fontId="16" fillId="0" borderId="59" xfId="50" applyNumberFormat="1" applyFont="1" applyFill="1" applyBorder="1" applyAlignment="1" applyProtection="1">
      <alignment vertical="center" shrinkToFit="1"/>
      <protection/>
    </xf>
    <xf numFmtId="195" fontId="19" fillId="0" borderId="0" xfId="65" applyNumberFormat="1" applyFont="1" applyFill="1" applyBorder="1" applyAlignment="1">
      <alignment vertical="center" shrinkToFit="1"/>
      <protection/>
    </xf>
    <xf numFmtId="0" fontId="11" fillId="0" borderId="0" xfId="61" applyFont="1" applyProtection="1">
      <alignment vertical="center"/>
      <protection locked="0"/>
    </xf>
    <xf numFmtId="207" fontId="15" fillId="28" borderId="89" xfId="0" applyNumberFormat="1" applyFont="1" applyFill="1" applyBorder="1" applyAlignment="1">
      <alignment horizontal="right" vertical="center" shrinkToFit="1"/>
    </xf>
    <xf numFmtId="207" fontId="15" fillId="28" borderId="31" xfId="61" applyNumberFormat="1" applyFont="1" applyFill="1" applyBorder="1" applyAlignment="1">
      <alignment horizontal="right" vertical="center" shrinkToFit="1"/>
      <protection/>
    </xf>
    <xf numFmtId="207" fontId="15" fillId="28" borderId="54" xfId="61" applyNumberFormat="1" applyFont="1" applyFill="1" applyBorder="1" applyAlignment="1">
      <alignment horizontal="right" vertical="center" shrinkToFit="1"/>
      <protection/>
    </xf>
    <xf numFmtId="207" fontId="15" fillId="28" borderId="46" xfId="61" applyNumberFormat="1" applyFont="1" applyFill="1" applyBorder="1" applyAlignment="1">
      <alignment horizontal="right" vertical="center" shrinkToFit="1"/>
      <protection/>
    </xf>
    <xf numFmtId="0" fontId="129" fillId="0" borderId="0" xfId="0" applyFont="1" applyAlignment="1" applyProtection="1">
      <alignment vertical="top"/>
      <protection locked="0"/>
    </xf>
    <xf numFmtId="208" fontId="130" fillId="0" borderId="90" xfId="61" applyNumberFormat="1" applyFont="1" applyBorder="1" applyProtection="1">
      <alignment vertical="center"/>
      <protection locked="0"/>
    </xf>
    <xf numFmtId="0" fontId="23" fillId="0" borderId="0" xfId="61" applyFont="1" applyProtection="1">
      <alignment vertical="center"/>
      <protection locked="0"/>
    </xf>
    <xf numFmtId="0" fontId="131" fillId="0" borderId="0" xfId="61" applyFont="1" applyAlignment="1" applyProtection="1">
      <alignment horizontal="right" vertical="center"/>
      <protection locked="0"/>
    </xf>
    <xf numFmtId="0" fontId="24" fillId="0" borderId="0" xfId="61" applyFont="1" applyProtection="1">
      <alignment vertical="center"/>
      <protection locked="0"/>
    </xf>
    <xf numFmtId="208" fontId="130" fillId="0" borderId="0" xfId="61" applyNumberFormat="1" applyFont="1" applyProtection="1">
      <alignment vertical="center"/>
      <protection locked="0"/>
    </xf>
    <xf numFmtId="0" fontId="6" fillId="0" borderId="0" xfId="61" applyProtection="1">
      <alignment vertical="center"/>
      <protection locked="0"/>
    </xf>
    <xf numFmtId="0" fontId="11" fillId="0" borderId="40" xfId="61" applyFont="1" applyBorder="1" applyProtection="1">
      <alignment vertical="center"/>
      <protection locked="0"/>
    </xf>
    <xf numFmtId="0" fontId="2" fillId="0" borderId="0" xfId="61" applyFont="1" applyProtection="1">
      <alignment vertical="center"/>
      <protection locked="0"/>
    </xf>
    <xf numFmtId="0" fontId="110" fillId="0" borderId="0" xfId="61" applyFont="1" applyProtection="1">
      <alignment vertical="center"/>
      <protection locked="0"/>
    </xf>
    <xf numFmtId="0" fontId="25" fillId="0" borderId="0" xfId="61" applyFont="1" applyProtection="1">
      <alignment vertical="center"/>
      <protection locked="0"/>
    </xf>
    <xf numFmtId="0" fontId="11" fillId="0" borderId="0" xfId="61" applyFont="1" applyAlignment="1" applyProtection="1">
      <alignment horizontal="center" vertical="center" wrapText="1"/>
      <protection locked="0"/>
    </xf>
    <xf numFmtId="0" fontId="11" fillId="0" borderId="0" xfId="61" applyFont="1" applyAlignment="1" applyProtection="1">
      <alignment vertical="center" wrapText="1"/>
      <protection locked="0"/>
    </xf>
    <xf numFmtId="0" fontId="2" fillId="0" borderId="40" xfId="61" applyFont="1" applyBorder="1" applyAlignment="1" applyProtection="1">
      <alignment horizontal="center" vertical="center" wrapText="1"/>
      <protection locked="0"/>
    </xf>
    <xf numFmtId="0" fontId="129" fillId="0" borderId="0" xfId="61" applyFont="1" applyProtection="1">
      <alignment vertical="center"/>
      <protection locked="0"/>
    </xf>
    <xf numFmtId="38" fontId="6" fillId="0" borderId="0" xfId="61" applyNumberFormat="1" applyProtection="1">
      <alignment vertical="center"/>
      <protection locked="0"/>
    </xf>
    <xf numFmtId="0" fontId="0" fillId="0" borderId="40" xfId="61" applyFont="1" applyBorder="1" applyAlignment="1" applyProtection="1">
      <alignment horizontal="center" vertical="center" wrapText="1"/>
      <protection locked="0"/>
    </xf>
    <xf numFmtId="38" fontId="6" fillId="0" borderId="0" xfId="50" applyFont="1" applyFill="1" applyBorder="1" applyAlignment="1" applyProtection="1">
      <alignment horizontal="center" vertical="center"/>
      <protection locked="0"/>
    </xf>
    <xf numFmtId="38" fontId="6" fillId="0" borderId="0" xfId="50" applyFont="1" applyFill="1" applyBorder="1" applyAlignment="1" applyProtection="1">
      <alignment vertical="center"/>
      <protection locked="0"/>
    </xf>
    <xf numFmtId="0" fontId="129" fillId="0" borderId="0" xfId="65" applyFont="1" applyAlignment="1" applyProtection="1">
      <alignment vertical="center"/>
      <protection locked="0"/>
    </xf>
    <xf numFmtId="0" fontId="129" fillId="0" borderId="90" xfId="61" applyFont="1" applyBorder="1" applyAlignment="1" applyProtection="1">
      <alignment horizontal="right" vertical="top"/>
      <protection locked="0"/>
    </xf>
    <xf numFmtId="0" fontId="132" fillId="0" borderId="73" xfId="62" applyFont="1" applyBorder="1" applyAlignment="1">
      <alignment vertical="center" shrinkToFit="1"/>
      <protection/>
    </xf>
    <xf numFmtId="0" fontId="2" fillId="0" borderId="0" xfId="62" applyAlignment="1" applyProtection="1">
      <alignment vertical="center" shrinkToFit="1"/>
      <protection locked="0"/>
    </xf>
    <xf numFmtId="190" fontId="127" fillId="0" borderId="73" xfId="62" applyNumberFormat="1" applyFont="1" applyBorder="1" applyAlignment="1">
      <alignment vertical="center" shrinkToFit="1"/>
      <protection/>
    </xf>
    <xf numFmtId="190" fontId="2" fillId="0" borderId="0" xfId="62" applyNumberFormat="1" applyProtection="1">
      <alignment vertical="center"/>
      <protection locked="0"/>
    </xf>
    <xf numFmtId="0" fontId="2" fillId="0" borderId="35" xfId="62" applyBorder="1" applyProtection="1">
      <alignment vertical="center"/>
      <protection locked="0"/>
    </xf>
    <xf numFmtId="0" fontId="2" fillId="0" borderId="90" xfId="62" applyBorder="1" applyProtection="1">
      <alignment vertical="center"/>
      <protection locked="0"/>
    </xf>
    <xf numFmtId="0" fontId="2" fillId="0" borderId="38" xfId="62" applyBorder="1" applyProtection="1">
      <alignment vertical="center"/>
      <protection locked="0"/>
    </xf>
    <xf numFmtId="0" fontId="2" fillId="0" borderId="42" xfId="62" applyBorder="1" applyProtection="1">
      <alignment vertical="center"/>
      <protection locked="0"/>
    </xf>
    <xf numFmtId="0" fontId="2" fillId="0" borderId="40" xfId="62" applyBorder="1" applyProtection="1">
      <alignment vertical="center"/>
      <protection locked="0"/>
    </xf>
    <xf numFmtId="0" fontId="2" fillId="28" borderId="0" xfId="62" applyFill="1" applyAlignment="1" applyProtection="1">
      <alignment horizontal="left" vertical="center" wrapText="1"/>
      <protection locked="0"/>
    </xf>
    <xf numFmtId="0" fontId="133" fillId="0" borderId="0" xfId="62" applyFont="1" applyProtection="1">
      <alignment vertical="center"/>
      <protection locked="0"/>
    </xf>
    <xf numFmtId="0" fontId="2" fillId="28" borderId="0" xfId="62" applyFill="1" applyProtection="1">
      <alignment vertical="center"/>
      <protection locked="0"/>
    </xf>
    <xf numFmtId="0" fontId="2" fillId="0" borderId="91" xfId="62" applyBorder="1" applyProtection="1">
      <alignment vertical="center"/>
      <protection locked="0"/>
    </xf>
    <xf numFmtId="0" fontId="134" fillId="0" borderId="0" xfId="62" applyFont="1" applyProtection="1">
      <alignment vertical="center"/>
      <protection locked="0"/>
    </xf>
    <xf numFmtId="0" fontId="11" fillId="28" borderId="0" xfId="65" applyFont="1" applyFill="1" applyAlignment="1" applyProtection="1">
      <alignment horizontal="center" vertical="center"/>
      <protection locked="0"/>
    </xf>
    <xf numFmtId="190" fontId="11" fillId="28" borderId="0" xfId="64" applyNumberFormat="1" applyFont="1" applyFill="1" applyAlignment="1" applyProtection="1">
      <alignment vertical="center" shrinkToFit="1"/>
      <protection locked="0"/>
    </xf>
    <xf numFmtId="0" fontId="111" fillId="0" borderId="0" xfId="62" applyFont="1" applyProtection="1">
      <alignment vertical="center"/>
      <protection locked="0"/>
    </xf>
    <xf numFmtId="0" fontId="11" fillId="28" borderId="0" xfId="62" applyFont="1" applyFill="1" applyAlignment="1" applyProtection="1">
      <alignment horizontal="left" vertical="center"/>
      <protection locked="0"/>
    </xf>
    <xf numFmtId="0" fontId="2" fillId="0" borderId="0" xfId="62" applyAlignment="1" applyProtection="1">
      <alignment horizontal="left" vertical="center" wrapText="1"/>
      <protection locked="0"/>
    </xf>
    <xf numFmtId="0" fontId="2" fillId="0" borderId="0" xfId="63" applyProtection="1">
      <alignment vertical="center"/>
      <protection locked="0"/>
    </xf>
    <xf numFmtId="0" fontId="2" fillId="0" borderId="0" xfId="62" applyAlignment="1" applyProtection="1">
      <alignment horizontal="right" vertical="top"/>
      <protection locked="0"/>
    </xf>
    <xf numFmtId="0" fontId="2" fillId="0" borderId="0" xfId="62" applyAlignment="1" applyProtection="1">
      <alignment vertical="top"/>
      <protection locked="0"/>
    </xf>
    <xf numFmtId="0" fontId="0" fillId="0" borderId="0" xfId="63" applyFont="1" applyProtection="1">
      <alignment vertical="center"/>
      <protection locked="0"/>
    </xf>
    <xf numFmtId="0" fontId="135" fillId="0" borderId="0" xfId="62" applyFont="1" applyAlignment="1" applyProtection="1">
      <alignment vertical="top"/>
      <protection locked="0"/>
    </xf>
    <xf numFmtId="0" fontId="2" fillId="0" borderId="33" xfId="62" applyBorder="1" applyProtection="1">
      <alignment vertical="center"/>
      <protection locked="0"/>
    </xf>
    <xf numFmtId="0" fontId="2" fillId="0" borderId="92" xfId="62" applyBorder="1" applyProtection="1">
      <alignment vertical="center"/>
      <protection locked="0"/>
    </xf>
    <xf numFmtId="0" fontId="2" fillId="0" borderId="36" xfId="62" applyBorder="1" applyProtection="1">
      <alignment vertical="center"/>
      <protection locked="0"/>
    </xf>
    <xf numFmtId="0" fontId="136" fillId="0" borderId="0" xfId="62" applyFont="1" applyProtection="1">
      <alignment vertical="center"/>
      <protection locked="0"/>
    </xf>
    <xf numFmtId="0" fontId="111" fillId="0" borderId="0" xfId="62" applyFont="1" applyAlignment="1" applyProtection="1">
      <alignment horizontal="right" vertical="center"/>
      <protection locked="0"/>
    </xf>
    <xf numFmtId="0" fontId="136" fillId="0" borderId="0" xfId="62" applyFont="1" applyAlignment="1" applyProtection="1">
      <alignment horizontal="right" vertical="center"/>
      <protection locked="0"/>
    </xf>
    <xf numFmtId="0" fontId="15" fillId="0" borderId="78" xfId="65" applyFont="1" applyBorder="1" applyAlignment="1" applyProtection="1" quotePrefix="1">
      <alignment horizontal="center" vertical="center"/>
      <protection locked="0"/>
    </xf>
    <xf numFmtId="0" fontId="15" fillId="0" borderId="85" xfId="65" applyFont="1" applyBorder="1" applyAlignment="1" applyProtection="1">
      <alignment horizontal="center" vertical="center"/>
      <protection locked="0"/>
    </xf>
    <xf numFmtId="0" fontId="15" fillId="0" borderId="71" xfId="65" applyFont="1" applyBorder="1" applyAlignment="1" applyProtection="1">
      <alignment horizontal="center" vertical="center"/>
      <protection locked="0"/>
    </xf>
    <xf numFmtId="0" fontId="15" fillId="0" borderId="12" xfId="65" applyFont="1" applyBorder="1" applyAlignment="1" applyProtection="1">
      <alignment horizontal="center" vertical="center"/>
      <protection locked="0"/>
    </xf>
    <xf numFmtId="0" fontId="110" fillId="0" borderId="0" xfId="0" applyFont="1" applyAlignment="1" applyProtection="1">
      <alignment horizontal="left" vertical="center"/>
      <protection locked="0"/>
    </xf>
    <xf numFmtId="0" fontId="15" fillId="0" borderId="93" xfId="61" applyFont="1" applyBorder="1" applyAlignment="1" applyProtection="1">
      <alignment horizontal="right" vertical="center" wrapText="1" indent="1"/>
      <protection locked="0"/>
    </xf>
    <xf numFmtId="190" fontId="11" fillId="0" borderId="0" xfId="64" applyNumberFormat="1" applyFont="1" applyFill="1" applyBorder="1" applyAlignment="1">
      <alignment horizontal="left" vertical="center" indent="1" shrinkToFit="1"/>
      <protection/>
    </xf>
    <xf numFmtId="208" fontId="130" fillId="0" borderId="0" xfId="61" applyNumberFormat="1" applyFont="1" applyBorder="1" applyProtection="1">
      <alignment vertical="center"/>
      <protection locked="0"/>
    </xf>
    <xf numFmtId="0" fontId="137" fillId="0" borderId="0" xfId="65" applyFont="1" applyAlignment="1" applyProtection="1">
      <alignment vertical="top"/>
      <protection locked="0"/>
    </xf>
    <xf numFmtId="0" fontId="11" fillId="0" borderId="0" xfId="65" applyFont="1" applyFill="1" applyBorder="1" applyAlignment="1" applyProtection="1">
      <alignment horizontal="left" vertical="top"/>
      <protection locked="0"/>
    </xf>
    <xf numFmtId="0" fontId="121" fillId="3" borderId="94" xfId="0" applyFont="1" applyFill="1" applyBorder="1" applyAlignment="1" applyProtection="1">
      <alignment horizontal="center" vertical="top" wrapText="1"/>
      <protection locked="0"/>
    </xf>
    <xf numFmtId="0" fontId="121" fillId="3" borderId="36" xfId="61" applyFont="1" applyFill="1" applyBorder="1" applyAlignment="1" applyProtection="1">
      <alignment horizontal="center" vertical="top" wrapText="1"/>
      <protection locked="0"/>
    </xf>
    <xf numFmtId="0" fontId="121" fillId="0" borderId="55" xfId="61" applyFont="1" applyBorder="1" applyAlignment="1" applyProtection="1">
      <alignment horizontal="center" vertical="top" wrapText="1"/>
      <protection locked="0"/>
    </xf>
    <xf numFmtId="0" fontId="121" fillId="3" borderId="47" xfId="61" applyFont="1" applyFill="1" applyBorder="1" applyAlignment="1" applyProtection="1">
      <alignment horizontal="center" vertical="top" wrapText="1"/>
      <protection locked="0"/>
    </xf>
    <xf numFmtId="193" fontId="15" fillId="28" borderId="95" xfId="50" applyNumberFormat="1" applyFont="1" applyFill="1" applyBorder="1" applyAlignment="1" applyProtection="1">
      <alignment vertical="center" shrinkToFit="1"/>
      <protection/>
    </xf>
    <xf numFmtId="193" fontId="15" fillId="28" borderId="96" xfId="50" applyNumberFormat="1" applyFont="1" applyFill="1" applyBorder="1" applyAlignment="1" applyProtection="1">
      <alignment vertical="center" shrinkToFit="1"/>
      <protection/>
    </xf>
    <xf numFmtId="38" fontId="138" fillId="28" borderId="97" xfId="50" applyFont="1" applyFill="1" applyBorder="1" applyAlignment="1" applyProtection="1">
      <alignment vertical="top" shrinkToFit="1"/>
      <protection locked="0"/>
    </xf>
    <xf numFmtId="193" fontId="139" fillId="0" borderId="0" xfId="65" applyNumberFormat="1" applyFont="1" applyAlignment="1" applyProtection="1">
      <alignment horizontal="right" vertical="top" shrinkToFit="1"/>
      <protection locked="0"/>
    </xf>
    <xf numFmtId="0" fontId="11" fillId="0" borderId="0" xfId="65" applyFont="1" applyFill="1" applyBorder="1" applyAlignment="1" applyProtection="1">
      <alignment vertical="top"/>
      <protection locked="0"/>
    </xf>
    <xf numFmtId="0" fontId="15" fillId="0" borderId="81" xfId="65" applyFont="1" applyBorder="1" applyAlignment="1" applyProtection="1">
      <alignment horizontal="center" vertical="center" wrapText="1"/>
      <protection locked="0"/>
    </xf>
    <xf numFmtId="0" fontId="15" fillId="0" borderId="90" xfId="65" applyFont="1" applyBorder="1" applyAlignment="1" applyProtection="1">
      <alignment horizontal="center" vertical="center" wrapText="1"/>
      <protection locked="0"/>
    </xf>
    <xf numFmtId="0" fontId="15" fillId="35" borderId="76" xfId="65" applyFont="1" applyFill="1" applyBorder="1" applyAlignment="1" applyProtection="1">
      <alignment horizontal="center" vertical="center" wrapText="1"/>
      <protection locked="0"/>
    </xf>
    <xf numFmtId="0" fontId="15" fillId="35" borderId="69" xfId="65" applyFont="1" applyFill="1" applyBorder="1" applyAlignment="1" applyProtection="1">
      <alignment horizontal="center" vertical="center" wrapText="1"/>
      <protection locked="0"/>
    </xf>
    <xf numFmtId="193" fontId="16" fillId="35" borderId="74" xfId="50" applyNumberFormat="1" applyFont="1" applyFill="1" applyBorder="1" applyAlignment="1" applyProtection="1">
      <alignment vertical="center" wrapText="1"/>
      <protection locked="0"/>
    </xf>
    <xf numFmtId="0" fontId="6" fillId="0" borderId="0" xfId="65" applyFont="1" applyAlignment="1" applyProtection="1">
      <alignment horizontal="right" vertical="top"/>
      <protection locked="0"/>
    </xf>
    <xf numFmtId="193" fontId="16" fillId="35" borderId="98" xfId="50" applyNumberFormat="1" applyFont="1" applyFill="1" applyBorder="1" applyAlignment="1" applyProtection="1">
      <alignment vertical="center" wrapText="1"/>
      <protection locked="0"/>
    </xf>
    <xf numFmtId="0" fontId="2" fillId="0" borderId="99" xfId="65" applyBorder="1" applyAlignment="1" applyProtection="1">
      <alignment horizontal="center" vertical="center" shrinkToFit="1"/>
      <protection locked="0"/>
    </xf>
    <xf numFmtId="202" fontId="140" fillId="28" borderId="100" xfId="50" applyNumberFormat="1" applyFont="1" applyFill="1" applyBorder="1" applyAlignment="1" applyProtection="1">
      <alignment vertical="center" shrinkToFit="1"/>
      <protection/>
    </xf>
    <xf numFmtId="193" fontId="16" fillId="34" borderId="63" xfId="65" applyNumberFormat="1" applyFont="1" applyFill="1" applyBorder="1" applyAlignment="1" applyProtection="1">
      <alignment vertical="center" shrinkToFit="1"/>
      <protection locked="0"/>
    </xf>
    <xf numFmtId="193" fontId="16" fillId="34" borderId="98" xfId="50" applyNumberFormat="1" applyFont="1" applyFill="1" applyBorder="1" applyAlignment="1" applyProtection="1">
      <alignment vertical="center" shrinkToFit="1"/>
      <protection locked="0"/>
    </xf>
    <xf numFmtId="193" fontId="16" fillId="34" borderId="74" xfId="50" applyNumberFormat="1" applyFont="1" applyFill="1" applyBorder="1" applyAlignment="1" applyProtection="1">
      <alignment vertical="center" shrinkToFit="1"/>
      <protection locked="0"/>
    </xf>
    <xf numFmtId="193" fontId="16" fillId="35" borderId="74" xfId="50" applyNumberFormat="1" applyFont="1" applyFill="1" applyBorder="1" applyAlignment="1" applyProtection="1">
      <alignment vertical="center" shrinkToFit="1"/>
      <protection locked="0"/>
    </xf>
    <xf numFmtId="193" fontId="16" fillId="35" borderId="99" xfId="50" applyNumberFormat="1" applyFont="1" applyFill="1" applyBorder="1" applyAlignment="1" applyProtection="1">
      <alignment vertical="center" shrinkToFit="1"/>
      <protection locked="0"/>
    </xf>
    <xf numFmtId="193" fontId="16" fillId="34" borderId="63" xfId="50" applyNumberFormat="1" applyFont="1" applyFill="1" applyBorder="1" applyAlignment="1" applyProtection="1">
      <alignment vertical="center" shrinkToFit="1"/>
      <protection locked="0"/>
    </xf>
    <xf numFmtId="193" fontId="16" fillId="28" borderId="59" xfId="50" applyNumberFormat="1" applyFont="1" applyFill="1" applyBorder="1" applyAlignment="1" applyProtection="1">
      <alignment vertical="center" shrinkToFit="1"/>
      <protection/>
    </xf>
    <xf numFmtId="198" fontId="2" fillId="34" borderId="0" xfId="65" applyNumberFormat="1" applyFill="1" applyAlignment="1" applyProtection="1">
      <alignment horizontal="center" vertical="center" shrinkToFit="1"/>
      <protection locked="0"/>
    </xf>
    <xf numFmtId="0" fontId="6" fillId="0" borderId="0" xfId="65" applyFont="1" applyBorder="1" applyAlignment="1" applyProtection="1">
      <alignment horizontal="right" vertical="top"/>
      <protection locked="0"/>
    </xf>
    <xf numFmtId="193" fontId="16" fillId="28" borderId="18" xfId="50" applyNumberFormat="1" applyFont="1" applyFill="1" applyBorder="1" applyAlignment="1" applyProtection="1">
      <alignment vertical="center" shrinkToFit="1"/>
      <protection/>
    </xf>
    <xf numFmtId="193" fontId="16" fillId="28" borderId="42" xfId="50" applyNumberFormat="1" applyFont="1" applyFill="1" applyBorder="1" applyAlignment="1" applyProtection="1">
      <alignment vertical="center" shrinkToFit="1"/>
      <protection/>
    </xf>
    <xf numFmtId="202" fontId="140" fillId="28" borderId="78" xfId="50" applyNumberFormat="1" applyFont="1" applyFill="1" applyBorder="1" applyAlignment="1" applyProtection="1">
      <alignment vertical="center" shrinkToFit="1"/>
      <protection/>
    </xf>
    <xf numFmtId="198" fontId="16" fillId="34" borderId="12" xfId="50" applyNumberFormat="1" applyFont="1" applyFill="1" applyBorder="1" applyAlignment="1" applyProtection="1">
      <alignment vertical="center" shrinkToFit="1"/>
      <protection locked="0"/>
    </xf>
    <xf numFmtId="0" fontId="19" fillId="33" borderId="68" xfId="50" applyNumberFormat="1" applyFont="1" applyFill="1" applyBorder="1" applyAlignment="1" applyProtection="1">
      <alignment horizontal="right" vertical="center" shrinkToFit="1"/>
      <protection locked="0"/>
    </xf>
    <xf numFmtId="202" fontId="119" fillId="33" borderId="78" xfId="50" applyNumberFormat="1" applyFont="1" applyFill="1" applyBorder="1" applyAlignment="1" applyProtection="1">
      <alignment horizontal="right" vertical="center" shrinkToFit="1"/>
      <protection locked="0"/>
    </xf>
    <xf numFmtId="202" fontId="119" fillId="33" borderId="80" xfId="50" applyNumberFormat="1" applyFont="1" applyFill="1" applyBorder="1" applyAlignment="1" applyProtection="1">
      <alignment horizontal="right" vertical="center" shrinkToFit="1"/>
      <protection locked="0"/>
    </xf>
    <xf numFmtId="202" fontId="140" fillId="28" borderId="79" xfId="50" applyNumberFormat="1" applyFont="1" applyFill="1" applyBorder="1" applyAlignment="1" applyProtection="1">
      <alignment vertical="center" shrinkToFit="1"/>
      <protection/>
    </xf>
    <xf numFmtId="202" fontId="140" fillId="28" borderId="77" xfId="50" applyNumberFormat="1" applyFont="1" applyFill="1" applyBorder="1" applyAlignment="1" applyProtection="1">
      <alignment vertical="center" shrinkToFit="1"/>
      <protection/>
    </xf>
    <xf numFmtId="193" fontId="16" fillId="0" borderId="42" xfId="50" applyNumberFormat="1" applyFont="1" applyFill="1" applyBorder="1" applyAlignment="1" applyProtection="1">
      <alignment vertical="center" shrinkToFit="1"/>
      <protection/>
    </xf>
    <xf numFmtId="193" fontId="16" fillId="0" borderId="18" xfId="50" applyNumberFormat="1" applyFont="1" applyFill="1" applyBorder="1" applyAlignment="1" applyProtection="1">
      <alignment vertical="center" shrinkToFit="1"/>
      <protection/>
    </xf>
    <xf numFmtId="202" fontId="140" fillId="33" borderId="81" xfId="50" applyNumberFormat="1" applyFont="1" applyFill="1" applyBorder="1" applyAlignment="1" applyProtection="1">
      <alignment vertical="center" shrinkToFit="1"/>
      <protection/>
    </xf>
    <xf numFmtId="202" fontId="140" fillId="33" borderId="79" xfId="50" applyNumberFormat="1" applyFont="1" applyFill="1" applyBorder="1" applyAlignment="1" applyProtection="1">
      <alignment vertical="center" shrinkToFit="1"/>
      <protection/>
    </xf>
    <xf numFmtId="202" fontId="140" fillId="33" borderId="77" xfId="50" applyNumberFormat="1" applyFont="1" applyFill="1" applyBorder="1" applyAlignment="1" applyProtection="1">
      <alignment vertical="center" shrinkToFit="1"/>
      <protection/>
    </xf>
    <xf numFmtId="198" fontId="16" fillId="33" borderId="12" xfId="50" applyNumberFormat="1" applyFont="1" applyFill="1" applyBorder="1" applyAlignment="1" applyProtection="1">
      <alignment horizontal="right" vertical="center" shrinkToFit="1"/>
      <protection locked="0"/>
    </xf>
    <xf numFmtId="198" fontId="16" fillId="33" borderId="11" xfId="50" applyNumberFormat="1" applyFont="1" applyFill="1" applyBorder="1" applyAlignment="1" applyProtection="1">
      <alignment horizontal="right" vertical="center" shrinkToFit="1"/>
      <protection locked="0"/>
    </xf>
    <xf numFmtId="198" fontId="16" fillId="33" borderId="13" xfId="50" applyNumberFormat="1" applyFont="1" applyFill="1" applyBorder="1" applyAlignment="1" applyProtection="1">
      <alignment vertical="center" shrinkToFit="1"/>
      <protection/>
    </xf>
    <xf numFmtId="193" fontId="16" fillId="33" borderId="78" xfId="50" applyNumberFormat="1" applyFont="1" applyFill="1" applyBorder="1" applyAlignment="1" applyProtection="1">
      <alignment vertical="center" shrinkToFit="1"/>
      <protection locked="0"/>
    </xf>
    <xf numFmtId="193" fontId="16" fillId="33" borderId="79" xfId="50" applyNumberFormat="1" applyFont="1" applyFill="1" applyBorder="1" applyAlignment="1" applyProtection="1">
      <alignment vertical="center" shrinkToFit="1"/>
      <protection locked="0"/>
    </xf>
    <xf numFmtId="193" fontId="16" fillId="33" borderId="77" xfId="50" applyNumberFormat="1" applyFont="1" applyFill="1" applyBorder="1" applyAlignment="1" applyProtection="1">
      <alignment vertical="center" shrinkToFit="1"/>
      <protection/>
    </xf>
    <xf numFmtId="193" fontId="16" fillId="33" borderId="71" xfId="50" applyNumberFormat="1" applyFont="1" applyFill="1" applyBorder="1" applyAlignment="1" applyProtection="1">
      <alignment vertical="center" shrinkToFit="1"/>
      <protection locked="0"/>
    </xf>
    <xf numFmtId="193" fontId="16" fillId="33" borderId="73" xfId="50" applyNumberFormat="1" applyFont="1" applyFill="1" applyBorder="1" applyAlignment="1" applyProtection="1">
      <alignment vertical="center" shrinkToFit="1"/>
      <protection locked="0"/>
    </xf>
    <xf numFmtId="193" fontId="16" fillId="33" borderId="21" xfId="50" applyNumberFormat="1" applyFont="1" applyFill="1" applyBorder="1" applyAlignment="1" applyProtection="1">
      <alignment vertical="center" shrinkToFit="1"/>
      <protection/>
    </xf>
    <xf numFmtId="193" fontId="16" fillId="33" borderId="72" xfId="50" applyNumberFormat="1" applyFont="1" applyFill="1" applyBorder="1" applyAlignment="1" applyProtection="1">
      <alignment vertical="center" shrinkToFit="1"/>
      <protection/>
    </xf>
    <xf numFmtId="193" fontId="16" fillId="33" borderId="12" xfId="50" applyNumberFormat="1" applyFont="1" applyFill="1" applyBorder="1" applyAlignment="1" applyProtection="1">
      <alignment vertical="center" shrinkToFit="1"/>
      <protection locked="0"/>
    </xf>
    <xf numFmtId="193" fontId="16" fillId="33" borderId="11" xfId="50" applyNumberFormat="1" applyFont="1" applyFill="1" applyBorder="1" applyAlignment="1" applyProtection="1">
      <alignment vertical="center" shrinkToFit="1"/>
      <protection locked="0"/>
    </xf>
    <xf numFmtId="193" fontId="16" fillId="33" borderId="10" xfId="50" applyNumberFormat="1" applyFont="1" applyFill="1" applyBorder="1" applyAlignment="1" applyProtection="1">
      <alignment vertical="center" shrinkToFit="1"/>
      <protection/>
    </xf>
    <xf numFmtId="193" fontId="16" fillId="33" borderId="67" xfId="50" applyNumberFormat="1" applyFont="1" applyFill="1" applyBorder="1" applyAlignment="1" applyProtection="1">
      <alignment vertical="center" shrinkToFit="1"/>
      <protection locked="0"/>
    </xf>
    <xf numFmtId="193" fontId="16" fillId="33" borderId="37" xfId="50" applyNumberFormat="1" applyFont="1" applyFill="1" applyBorder="1" applyAlignment="1" applyProtection="1">
      <alignment vertical="center" shrinkToFit="1"/>
      <protection locked="0"/>
    </xf>
    <xf numFmtId="193" fontId="16" fillId="33" borderId="25" xfId="50" applyNumberFormat="1" applyFont="1" applyFill="1" applyBorder="1" applyAlignment="1" applyProtection="1">
      <alignment vertical="center" shrinkToFit="1"/>
      <protection/>
    </xf>
    <xf numFmtId="193" fontId="16" fillId="33" borderId="62" xfId="65" applyNumberFormat="1" applyFont="1" applyFill="1" applyBorder="1" applyAlignment="1" applyProtection="1">
      <alignment vertical="center" shrinkToFit="1"/>
      <protection locked="0"/>
    </xf>
    <xf numFmtId="193" fontId="16" fillId="33" borderId="63" xfId="65" applyNumberFormat="1" applyFont="1" applyFill="1" applyBorder="1" applyAlignment="1" applyProtection="1">
      <alignment vertical="center" shrinkToFit="1"/>
      <protection locked="0"/>
    </xf>
    <xf numFmtId="193" fontId="16" fillId="33" borderId="87" xfId="65" applyNumberFormat="1" applyFont="1" applyFill="1" applyBorder="1" applyAlignment="1">
      <alignment vertical="center" shrinkToFit="1"/>
      <protection/>
    </xf>
    <xf numFmtId="0" fontId="27" fillId="0" borderId="0" xfId="65" applyFont="1" applyAlignment="1" applyProtection="1">
      <alignment horizontal="left" vertical="center"/>
      <protection locked="0"/>
    </xf>
    <xf numFmtId="193" fontId="16" fillId="28" borderId="86" xfId="50" applyNumberFormat="1" applyFont="1" applyFill="1" applyBorder="1" applyAlignment="1" applyProtection="1">
      <alignment vertical="center" shrinkToFit="1"/>
      <protection/>
    </xf>
    <xf numFmtId="0" fontId="6" fillId="0" borderId="0" xfId="65" applyFont="1" applyBorder="1" applyAlignment="1" applyProtection="1">
      <alignment vertical="center"/>
      <protection locked="0"/>
    </xf>
    <xf numFmtId="193" fontId="16" fillId="28" borderId="73" xfId="50" applyNumberFormat="1" applyFont="1" applyFill="1" applyBorder="1" applyAlignment="1" applyProtection="1">
      <alignment vertical="center" shrinkToFit="1"/>
      <protection/>
    </xf>
    <xf numFmtId="198" fontId="16" fillId="28" borderId="11" xfId="50" applyNumberFormat="1" applyFont="1" applyFill="1" applyBorder="1" applyAlignment="1" applyProtection="1">
      <alignment vertical="center" shrinkToFit="1"/>
      <protection/>
    </xf>
    <xf numFmtId="193" fontId="16" fillId="35" borderId="78" xfId="50" applyNumberFormat="1" applyFont="1" applyFill="1" applyBorder="1" applyAlignment="1" applyProtection="1">
      <alignment vertical="center" wrapText="1"/>
      <protection locked="0"/>
    </xf>
    <xf numFmtId="193" fontId="16" fillId="35" borderId="71" xfId="50" applyNumberFormat="1" applyFont="1" applyFill="1" applyBorder="1" applyAlignment="1" applyProtection="1">
      <alignment vertical="center" wrapText="1"/>
      <protection locked="0"/>
    </xf>
    <xf numFmtId="0" fontId="2" fillId="0" borderId="29" xfId="65" applyBorder="1" applyAlignment="1" applyProtection="1">
      <alignment horizontal="center" vertical="center" shrinkToFit="1"/>
      <protection locked="0"/>
    </xf>
    <xf numFmtId="0" fontId="2" fillId="0" borderId="12" xfId="65" applyBorder="1" applyAlignment="1" applyProtection="1">
      <alignment horizontal="center" vertical="center" shrinkToFit="1"/>
      <protection locked="0"/>
    </xf>
    <xf numFmtId="202" fontId="140" fillId="28" borderId="80" xfId="50" applyNumberFormat="1" applyFont="1" applyFill="1" applyBorder="1" applyAlignment="1" applyProtection="1">
      <alignment vertical="center" shrinkToFit="1"/>
      <protection/>
    </xf>
    <xf numFmtId="198" fontId="16" fillId="34" borderId="11" xfId="50" applyNumberFormat="1" applyFont="1" applyFill="1" applyBorder="1" applyAlignment="1" applyProtection="1">
      <alignment vertical="center" shrinkToFit="1"/>
      <protection locked="0"/>
    </xf>
    <xf numFmtId="188" fontId="2" fillId="28" borderId="43" xfId="50" applyNumberFormat="1" applyFont="1" applyFill="1" applyBorder="1" applyAlignment="1" applyProtection="1">
      <alignment vertical="center" shrinkToFit="1"/>
      <protection locked="0"/>
    </xf>
    <xf numFmtId="184" fontId="2" fillId="34" borderId="38" xfId="62" applyNumberFormat="1" applyFill="1" applyBorder="1" applyAlignment="1" applyProtection="1">
      <alignment vertical="center" shrinkToFit="1"/>
      <protection locked="0"/>
    </xf>
    <xf numFmtId="187" fontId="113" fillId="0" borderId="40" xfId="62" applyNumberFormat="1" applyFont="1" applyBorder="1" applyAlignment="1" applyProtection="1">
      <alignment horizontal="right" vertical="center" shrinkToFit="1"/>
      <protection locked="0"/>
    </xf>
    <xf numFmtId="186" fontId="2" fillId="34" borderId="99" xfId="62" applyNumberFormat="1" applyFill="1" applyBorder="1" applyAlignment="1" applyProtection="1">
      <alignment vertical="center" shrinkToFit="1"/>
      <protection locked="0"/>
    </xf>
    <xf numFmtId="188" fontId="2" fillId="35" borderId="40" xfId="50" applyNumberFormat="1" applyFont="1" applyFill="1" applyBorder="1" applyAlignment="1" applyProtection="1">
      <alignment vertical="center" shrinkToFit="1"/>
      <protection locked="0"/>
    </xf>
    <xf numFmtId="184" fontId="9" fillId="34" borderId="38" xfId="50" applyNumberFormat="1" applyFont="1" applyFill="1" applyBorder="1" applyAlignment="1" applyProtection="1" quotePrefix="1">
      <alignment vertical="center" shrinkToFit="1"/>
      <protection locked="0"/>
    </xf>
    <xf numFmtId="0" fontId="2" fillId="0" borderId="0" xfId="62" applyBorder="1" applyProtection="1">
      <alignment vertical="center"/>
      <protection locked="0"/>
    </xf>
    <xf numFmtId="184" fontId="2" fillId="34" borderId="11" xfId="50" applyNumberFormat="1" applyFont="1" applyFill="1" applyBorder="1" applyAlignment="1" applyProtection="1" quotePrefix="1">
      <alignment vertical="center" shrinkToFit="1"/>
      <protection locked="0"/>
    </xf>
    <xf numFmtId="0" fontId="123" fillId="36" borderId="0" xfId="65" applyFont="1" applyFill="1" applyAlignment="1" applyProtection="1">
      <alignment horizontal="right" vertical="center"/>
      <protection locked="0"/>
    </xf>
    <xf numFmtId="0" fontId="6" fillId="36" borderId="0" xfId="65" applyFont="1" applyFill="1" applyAlignment="1" applyProtection="1">
      <alignment horizontal="center" vertical="center" shrinkToFit="1"/>
      <protection locked="0"/>
    </xf>
    <xf numFmtId="193" fontId="16" fillId="28" borderId="79" xfId="50" applyNumberFormat="1" applyFont="1" applyFill="1" applyBorder="1" applyAlignment="1" applyProtection="1">
      <alignment vertical="center" shrinkToFit="1"/>
      <protection/>
    </xf>
    <xf numFmtId="193" fontId="119" fillId="33" borderId="65" xfId="50" applyNumberFormat="1" applyFont="1" applyFill="1" applyBorder="1" applyAlignment="1" applyProtection="1">
      <alignment horizontal="center" vertical="center" shrinkToFit="1"/>
      <protection locked="0"/>
    </xf>
    <xf numFmtId="193" fontId="16" fillId="35" borderId="68" xfId="50" applyNumberFormat="1" applyFont="1" applyFill="1" applyBorder="1" applyAlignment="1" applyProtection="1">
      <alignment horizontal="center" vertical="center" wrapText="1"/>
      <protection locked="0"/>
    </xf>
    <xf numFmtId="186" fontId="2" fillId="28" borderId="38" xfId="50" applyNumberFormat="1" applyFont="1" applyFill="1" applyBorder="1" applyAlignment="1" applyProtection="1">
      <alignment vertical="center" shrinkToFit="1"/>
      <protection/>
    </xf>
    <xf numFmtId="204" fontId="15" fillId="35" borderId="74" xfId="61" applyNumberFormat="1" applyFont="1" applyFill="1" applyBorder="1" applyAlignment="1" applyProtection="1">
      <alignment horizontal="right" vertical="center"/>
      <protection locked="0"/>
    </xf>
    <xf numFmtId="0" fontId="141" fillId="0" borderId="86" xfId="61" applyFont="1" applyBorder="1" applyAlignment="1" applyProtection="1">
      <alignment horizontal="right" vertical="center" wrapText="1"/>
      <protection locked="0"/>
    </xf>
    <xf numFmtId="0" fontId="10" fillId="0" borderId="0" xfId="0" applyFont="1" applyAlignment="1" applyProtection="1">
      <alignment vertical="center"/>
      <protection locked="0"/>
    </xf>
    <xf numFmtId="207" fontId="15" fillId="28" borderId="101" xfId="50" applyNumberFormat="1" applyFont="1" applyFill="1" applyBorder="1" applyAlignment="1" applyProtection="1">
      <alignment horizontal="right" vertical="center" shrinkToFit="1"/>
      <protection locked="0"/>
    </xf>
    <xf numFmtId="207" fontId="15" fillId="28" borderId="102" xfId="50" applyNumberFormat="1" applyFont="1" applyFill="1" applyBorder="1" applyAlignment="1" applyProtection="1">
      <alignment horizontal="right" vertical="center" shrinkToFit="1"/>
      <protection locked="0"/>
    </xf>
    <xf numFmtId="207" fontId="15" fillId="28" borderId="103" xfId="50" applyNumberFormat="1" applyFont="1" applyFill="1" applyBorder="1" applyAlignment="1" applyProtection="1">
      <alignment horizontal="right" vertical="center" shrinkToFit="1"/>
      <protection locked="0"/>
    </xf>
    <xf numFmtId="207" fontId="15" fillId="28" borderId="104" xfId="50" applyNumberFormat="1" applyFont="1" applyFill="1" applyBorder="1" applyAlignment="1" applyProtection="1">
      <alignment horizontal="right" vertical="center" shrinkToFit="1"/>
      <protection/>
    </xf>
    <xf numFmtId="207" fontId="15" fillId="28" borderId="105" xfId="50" applyNumberFormat="1" applyFont="1" applyFill="1" applyBorder="1" applyAlignment="1" applyProtection="1">
      <alignment horizontal="right" vertical="center" shrinkToFit="1"/>
      <protection/>
    </xf>
    <xf numFmtId="207" fontId="15" fillId="28" borderId="106" xfId="50" applyNumberFormat="1" applyFont="1" applyFill="1" applyBorder="1" applyAlignment="1" applyProtection="1">
      <alignment horizontal="right" vertical="center" shrinkToFit="1"/>
      <protection/>
    </xf>
    <xf numFmtId="207" fontId="15" fillId="28" borderId="101" xfId="50" applyNumberFormat="1" applyFont="1" applyFill="1" applyBorder="1" applyAlignment="1" applyProtection="1">
      <alignment horizontal="right" vertical="center" shrinkToFit="1"/>
      <protection/>
    </xf>
    <xf numFmtId="207" fontId="15" fillId="28" borderId="102" xfId="50" applyNumberFormat="1" applyFont="1" applyFill="1" applyBorder="1" applyAlignment="1" applyProtection="1">
      <alignment horizontal="right" vertical="center" shrinkToFit="1"/>
      <protection/>
    </xf>
    <xf numFmtId="207" fontId="15" fillId="28" borderId="103" xfId="50" applyNumberFormat="1" applyFont="1" applyFill="1" applyBorder="1" applyAlignment="1" applyProtection="1">
      <alignment horizontal="right" vertical="center" shrinkToFit="1"/>
      <protection/>
    </xf>
    <xf numFmtId="207" fontId="15" fillId="28" borderId="107" xfId="50" applyNumberFormat="1" applyFont="1" applyFill="1" applyBorder="1" applyAlignment="1" applyProtection="1">
      <alignment horizontal="right" vertical="center" shrinkToFit="1"/>
      <protection/>
    </xf>
    <xf numFmtId="207" fontId="15" fillId="28" borderId="95" xfId="50" applyNumberFormat="1" applyFont="1" applyFill="1" applyBorder="1" applyAlignment="1" applyProtection="1">
      <alignment horizontal="right" vertical="center" shrinkToFit="1"/>
      <protection/>
    </xf>
    <xf numFmtId="207" fontId="15" fillId="28" borderId="96" xfId="50" applyNumberFormat="1" applyFont="1" applyFill="1" applyBorder="1" applyAlignment="1" applyProtection="1">
      <alignment horizontal="right" vertical="center" shrinkToFit="1"/>
      <protection/>
    </xf>
    <xf numFmtId="207" fontId="15" fillId="28" borderId="108" xfId="50" applyNumberFormat="1" applyFont="1" applyFill="1" applyBorder="1" applyAlignment="1" applyProtection="1">
      <alignment horizontal="right" vertical="center" shrinkToFit="1"/>
      <protection locked="0"/>
    </xf>
    <xf numFmtId="207" fontId="15" fillId="28" borderId="109" xfId="50" applyNumberFormat="1" applyFont="1" applyFill="1" applyBorder="1" applyAlignment="1" applyProtection="1">
      <alignment horizontal="right" vertical="center" shrinkToFit="1"/>
      <protection locked="0"/>
    </xf>
    <xf numFmtId="207" fontId="15" fillId="28" borderId="110" xfId="50" applyNumberFormat="1" applyFont="1" applyFill="1" applyBorder="1" applyAlignment="1" applyProtection="1">
      <alignment horizontal="right" vertical="center" shrinkToFit="1"/>
      <protection locked="0"/>
    </xf>
    <xf numFmtId="207" fontId="15" fillId="28" borderId="111" xfId="50" applyNumberFormat="1" applyFont="1" applyFill="1" applyBorder="1" applyAlignment="1" applyProtection="1">
      <alignment horizontal="right" vertical="center" shrinkToFit="1"/>
      <protection locked="0"/>
    </xf>
    <xf numFmtId="207" fontId="15" fillId="28" borderId="112" xfId="50" applyNumberFormat="1" applyFont="1" applyFill="1" applyBorder="1" applyAlignment="1" applyProtection="1">
      <alignment horizontal="right" vertical="center" shrinkToFit="1"/>
      <protection locked="0"/>
    </xf>
    <xf numFmtId="185" fontId="9" fillId="33" borderId="67" xfId="50" applyNumberFormat="1" applyFont="1" applyFill="1" applyBorder="1" applyAlignment="1" applyProtection="1">
      <alignment vertical="center" shrinkToFit="1"/>
      <protection locked="0"/>
    </xf>
    <xf numFmtId="185" fontId="9" fillId="33" borderId="17" xfId="50" applyNumberFormat="1" applyFont="1" applyFill="1" applyBorder="1" applyAlignment="1" applyProtection="1">
      <alignment vertical="center" shrinkToFit="1"/>
      <protection locked="0"/>
    </xf>
    <xf numFmtId="185" fontId="9" fillId="33" borderId="37" xfId="50" applyNumberFormat="1" applyFont="1" applyFill="1" applyBorder="1" applyAlignment="1" applyProtection="1">
      <alignment vertical="center" shrinkToFit="1"/>
      <protection locked="0"/>
    </xf>
    <xf numFmtId="185" fontId="9" fillId="33" borderId="16" xfId="50" applyNumberFormat="1" applyFont="1" applyFill="1" applyBorder="1" applyAlignment="1" applyProtection="1">
      <alignment vertical="center" shrinkToFit="1"/>
      <protection locked="0"/>
    </xf>
    <xf numFmtId="0" fontId="2" fillId="37" borderId="73" xfId="62" applyFont="1" applyFill="1" applyBorder="1" applyAlignment="1" applyProtection="1">
      <alignment horizontal="center" vertical="center" wrapText="1" shrinkToFit="1"/>
      <protection locked="0"/>
    </xf>
    <xf numFmtId="0" fontId="2" fillId="37" borderId="74" xfId="62" applyFont="1" applyFill="1" applyBorder="1" applyAlignment="1" applyProtection="1">
      <alignment horizontal="center" vertical="center" wrapText="1" shrinkToFit="1"/>
      <protection locked="0"/>
    </xf>
    <xf numFmtId="0" fontId="2" fillId="35" borderId="46" xfId="0" applyFont="1" applyFill="1" applyBorder="1" applyAlignment="1" applyProtection="1">
      <alignment horizontal="left" vertical="center" wrapText="1"/>
      <protection locked="0"/>
    </xf>
    <xf numFmtId="0" fontId="2" fillId="38" borderId="86" xfId="62" applyFont="1" applyFill="1" applyBorder="1" applyAlignment="1" applyProtection="1">
      <alignment horizontal="center" vertical="center" wrapText="1" shrinkToFit="1"/>
      <protection locked="0"/>
    </xf>
    <xf numFmtId="0" fontId="2" fillId="38" borderId="73" xfId="62" applyFont="1" applyFill="1" applyBorder="1" applyAlignment="1" applyProtection="1">
      <alignment horizontal="center" vertical="center" wrapText="1" shrinkToFit="1"/>
      <protection locked="0"/>
    </xf>
    <xf numFmtId="0" fontId="2" fillId="38" borderId="74" xfId="62" applyFont="1" applyFill="1" applyBorder="1" applyAlignment="1" applyProtection="1">
      <alignment horizontal="center" vertical="center" wrapText="1" shrinkToFit="1"/>
      <protection locked="0"/>
    </xf>
    <xf numFmtId="0" fontId="2" fillId="13" borderId="73" xfId="62" applyFont="1" applyFill="1" applyBorder="1" applyAlignment="1" applyProtection="1">
      <alignment horizontal="center" vertical="center" wrapText="1"/>
      <protection locked="0"/>
    </xf>
    <xf numFmtId="0" fontId="2" fillId="17" borderId="86" xfId="62" applyFont="1" applyFill="1" applyBorder="1" applyAlignment="1" applyProtection="1">
      <alignment horizontal="center" vertical="center" wrapText="1"/>
      <protection locked="0"/>
    </xf>
    <xf numFmtId="0" fontId="2" fillId="15" borderId="70" xfId="62" applyFont="1" applyFill="1" applyBorder="1" applyAlignment="1" applyProtection="1">
      <alignment horizontal="center" vertical="center" wrapText="1"/>
      <protection locked="0"/>
    </xf>
    <xf numFmtId="0" fontId="2" fillId="34" borderId="113" xfId="62" applyFill="1" applyBorder="1" applyAlignment="1" applyProtection="1">
      <alignment horizontal="right" vertical="center" indent="1" shrinkToFit="1"/>
      <protection locked="0"/>
    </xf>
    <xf numFmtId="0" fontId="2" fillId="34" borderId="114" xfId="62" applyFill="1" applyBorder="1" applyAlignment="1" applyProtection="1">
      <alignment horizontal="right" vertical="center" indent="1" shrinkToFit="1"/>
      <protection locked="0"/>
    </xf>
    <xf numFmtId="0" fontId="0" fillId="0" borderId="0" xfId="0" applyBorder="1" applyAlignment="1">
      <alignment vertical="center" shrinkToFit="1"/>
    </xf>
    <xf numFmtId="185" fontId="9" fillId="33" borderId="18" xfId="50" applyNumberFormat="1" applyFont="1" applyFill="1" applyBorder="1" applyAlignment="1" applyProtection="1">
      <alignment vertical="center" shrinkToFit="1"/>
      <protection locked="0"/>
    </xf>
    <xf numFmtId="0" fontId="2" fillId="0" borderId="0" xfId="62" applyFill="1" applyBorder="1" applyProtection="1">
      <alignment vertical="center"/>
      <protection locked="0"/>
    </xf>
    <xf numFmtId="0" fontId="2" fillId="0" borderId="84" xfId="62" applyFill="1" applyBorder="1" applyAlignment="1" applyProtection="1">
      <alignment horizontal="center" vertical="center" wrapText="1"/>
      <protection locked="0"/>
    </xf>
    <xf numFmtId="0" fontId="2" fillId="0" borderId="84" xfId="62" applyFill="1" applyBorder="1" applyAlignment="1" applyProtection="1">
      <alignment vertical="center" shrinkToFit="1"/>
      <protection locked="0"/>
    </xf>
    <xf numFmtId="0" fontId="5" fillId="0" borderId="84" xfId="62" applyFont="1" applyFill="1" applyBorder="1" applyAlignment="1" applyProtection="1">
      <alignment horizontal="right" vertical="center"/>
      <protection locked="0"/>
    </xf>
    <xf numFmtId="184" fontId="9" fillId="0" borderId="84" xfId="50" applyNumberFormat="1" applyFont="1" applyFill="1" applyBorder="1" applyAlignment="1" applyProtection="1" quotePrefix="1">
      <alignment vertical="center" shrinkToFit="1"/>
      <protection locked="0"/>
    </xf>
    <xf numFmtId="0" fontId="0" fillId="0" borderId="84" xfId="0" applyFill="1" applyBorder="1" applyAlignment="1">
      <alignment vertical="center" shrinkToFit="1"/>
    </xf>
    <xf numFmtId="184" fontId="9" fillId="0" borderId="84" xfId="50" applyNumberFormat="1" applyFont="1" applyFill="1" applyBorder="1" applyAlignment="1" applyProtection="1">
      <alignment vertical="center" shrinkToFit="1"/>
      <protection locked="0"/>
    </xf>
    <xf numFmtId="186" fontId="2" fillId="35" borderId="73" xfId="50" applyNumberFormat="1" applyFont="1" applyFill="1" applyBorder="1" applyAlignment="1" applyProtection="1">
      <alignment vertical="center" shrinkToFit="1"/>
      <protection/>
    </xf>
    <xf numFmtId="0" fontId="5" fillId="0" borderId="115" xfId="62" applyFont="1" applyBorder="1" applyAlignment="1" applyProtection="1">
      <alignment horizontal="right" vertical="center" wrapText="1" shrinkToFit="1"/>
      <protection locked="0"/>
    </xf>
    <xf numFmtId="186" fontId="9" fillId="28" borderId="116" xfId="50" applyNumberFormat="1" applyFont="1" applyFill="1" applyBorder="1" applyAlignment="1" applyProtection="1">
      <alignment vertical="center" shrinkToFit="1"/>
      <protection/>
    </xf>
    <xf numFmtId="186" fontId="9" fillId="28" borderId="117" xfId="50" applyNumberFormat="1" applyFont="1" applyFill="1" applyBorder="1" applyAlignment="1" applyProtection="1">
      <alignment vertical="center" shrinkToFit="1"/>
      <protection/>
    </xf>
    <xf numFmtId="49" fontId="2" fillId="0" borderId="0" xfId="62" applyNumberFormat="1" applyAlignment="1" applyProtection="1">
      <alignment vertical="center"/>
      <protection locked="0"/>
    </xf>
    <xf numFmtId="49" fontId="2" fillId="0" borderId="0" xfId="62" applyNumberFormat="1" applyBorder="1" applyAlignment="1" applyProtection="1">
      <alignment vertical="center"/>
      <protection locked="0"/>
    </xf>
    <xf numFmtId="49" fontId="2" fillId="28" borderId="73" xfId="62" applyNumberFormat="1" applyFill="1" applyBorder="1" applyAlignment="1" applyProtection="1">
      <alignment horizontal="left" vertical="center" indent="1"/>
      <protection locked="0"/>
    </xf>
    <xf numFmtId="0" fontId="141" fillId="0" borderId="118" xfId="61" applyFont="1" applyBorder="1" applyAlignment="1" applyProtection="1">
      <alignment horizontal="center" vertical="center" wrapText="1" shrinkToFit="1"/>
      <protection locked="0"/>
    </xf>
    <xf numFmtId="0" fontId="141" fillId="0" borderId="118" xfId="61" applyFont="1" applyBorder="1" applyAlignment="1" applyProtection="1">
      <alignment horizontal="center" vertical="center" wrapText="1"/>
      <protection locked="0"/>
    </xf>
    <xf numFmtId="0" fontId="141" fillId="0" borderId="119" xfId="61" applyFont="1" applyBorder="1" applyAlignment="1" applyProtection="1">
      <alignment horizontal="center" vertical="center" wrapText="1"/>
      <protection locked="0"/>
    </xf>
    <xf numFmtId="207" fontId="138" fillId="28" borderId="97" xfId="50" applyNumberFormat="1" applyFont="1" applyFill="1" applyBorder="1" applyAlignment="1" applyProtection="1">
      <alignment vertical="top" shrinkToFit="1"/>
      <protection locked="0"/>
    </xf>
    <xf numFmtId="206" fontId="15" fillId="28" borderId="94" xfId="50" applyNumberFormat="1" applyFont="1" applyFill="1" applyBorder="1" applyAlignment="1" applyProtection="1">
      <alignment horizontal="right" vertical="center" shrinkToFit="1"/>
      <protection locked="0"/>
    </xf>
    <xf numFmtId="0" fontId="121" fillId="0" borderId="120" xfId="61" applyFont="1" applyBorder="1" applyAlignment="1" applyProtection="1">
      <alignment horizontal="center" vertical="top" wrapText="1"/>
      <protection locked="0"/>
    </xf>
    <xf numFmtId="0" fontId="15" fillId="33" borderId="121" xfId="61" applyFont="1" applyFill="1" applyBorder="1" applyAlignment="1" applyProtection="1">
      <alignment horizontal="center" vertical="center"/>
      <protection locked="0"/>
    </xf>
    <xf numFmtId="205" fontId="139" fillId="28" borderId="122" xfId="61" applyNumberFormat="1" applyFont="1" applyFill="1" applyBorder="1" applyAlignment="1" applyProtection="1">
      <alignment vertical="top" wrapText="1" shrinkToFit="1"/>
      <protection locked="0"/>
    </xf>
    <xf numFmtId="207" fontId="142" fillId="28" borderId="94" xfId="0" applyNumberFormat="1" applyFont="1" applyFill="1" applyBorder="1" applyAlignment="1">
      <alignment horizontal="right" vertical="center"/>
    </xf>
    <xf numFmtId="207" fontId="142" fillId="28" borderId="47" xfId="0" applyNumberFormat="1" applyFont="1" applyFill="1" applyBorder="1" applyAlignment="1">
      <alignment horizontal="right" vertical="center"/>
    </xf>
    <xf numFmtId="207" fontId="142" fillId="28" borderId="123" xfId="0" applyNumberFormat="1" applyFont="1" applyFill="1" applyBorder="1" applyAlignment="1">
      <alignment horizontal="right" vertical="center"/>
    </xf>
    <xf numFmtId="207" fontId="142" fillId="28" borderId="124" xfId="0" applyNumberFormat="1" applyFont="1" applyFill="1" applyBorder="1" applyAlignment="1">
      <alignment horizontal="right" vertical="center"/>
    </xf>
    <xf numFmtId="207" fontId="142" fillId="28" borderId="125" xfId="0" applyNumberFormat="1" applyFont="1" applyFill="1" applyBorder="1" applyAlignment="1">
      <alignment horizontal="right" vertical="center"/>
    </xf>
    <xf numFmtId="207" fontId="142" fillId="28" borderId="55" xfId="0" applyNumberFormat="1" applyFont="1" applyFill="1" applyBorder="1" applyAlignment="1">
      <alignment horizontal="right" vertical="center" shrinkToFit="1"/>
    </xf>
    <xf numFmtId="207" fontId="142" fillId="28" borderId="47" xfId="0" applyNumberFormat="1" applyFont="1" applyFill="1" applyBorder="1" applyAlignment="1">
      <alignment horizontal="right" vertical="center" shrinkToFit="1"/>
    </xf>
    <xf numFmtId="207" fontId="15" fillId="28" borderId="126" xfId="50" applyNumberFormat="1" applyFont="1" applyFill="1" applyBorder="1" applyAlignment="1" applyProtection="1">
      <alignment horizontal="right" vertical="center" shrinkToFit="1"/>
      <protection locked="0"/>
    </xf>
    <xf numFmtId="207" fontId="15" fillId="28" borderId="127" xfId="50" applyNumberFormat="1" applyFont="1" applyFill="1" applyBorder="1" applyAlignment="1" applyProtection="1">
      <alignment horizontal="right" vertical="center" shrinkToFit="1"/>
      <protection locked="0"/>
    </xf>
    <xf numFmtId="207" fontId="15" fillId="33" borderId="128" xfId="50" applyNumberFormat="1" applyFont="1" applyFill="1" applyBorder="1" applyAlignment="1" applyProtection="1">
      <alignment horizontal="right" vertical="center" shrinkToFit="1"/>
      <protection/>
    </xf>
    <xf numFmtId="0" fontId="111" fillId="0" borderId="129" xfId="61" applyFont="1" applyBorder="1" applyAlignment="1" applyProtection="1">
      <alignment horizontal="center" vertical="center" wrapText="1"/>
      <protection locked="0"/>
    </xf>
    <xf numFmtId="225" fontId="15" fillId="35" borderId="74" xfId="61" applyNumberFormat="1" applyFont="1" applyFill="1" applyBorder="1" applyAlignment="1" applyProtection="1">
      <alignment horizontal="right" vertical="center"/>
      <protection locked="0"/>
    </xf>
    <xf numFmtId="218" fontId="11" fillId="28" borderId="130" xfId="61" applyNumberFormat="1" applyFont="1" applyFill="1" applyBorder="1" applyAlignment="1" applyProtection="1">
      <alignment horizontal="center" vertical="center" wrapText="1"/>
      <protection locked="0"/>
    </xf>
    <xf numFmtId="0" fontId="6" fillId="0" borderId="0" xfId="65" applyFont="1" applyBorder="1" applyProtection="1">
      <alignment/>
      <protection locked="0"/>
    </xf>
    <xf numFmtId="0" fontId="18" fillId="0" borderId="0" xfId="65" applyFont="1" applyBorder="1" applyAlignment="1" applyProtection="1">
      <alignment vertical="center"/>
      <protection locked="0"/>
    </xf>
    <xf numFmtId="0" fontId="2" fillId="0" borderId="73" xfId="62" applyBorder="1" applyAlignment="1" applyProtection="1">
      <alignment horizontal="center" vertical="center" wrapText="1"/>
      <protection locked="0"/>
    </xf>
    <xf numFmtId="185" fontId="9" fillId="33" borderId="12" xfId="50" applyNumberFormat="1" applyFont="1" applyFill="1" applyBorder="1" applyAlignment="1" applyProtection="1">
      <alignment vertical="center" shrinkToFit="1"/>
      <protection locked="0"/>
    </xf>
    <xf numFmtId="185" fontId="9" fillId="33" borderId="11" xfId="50" applyNumberFormat="1" applyFont="1" applyFill="1" applyBorder="1" applyAlignment="1" applyProtection="1">
      <alignment vertical="center" shrinkToFit="1"/>
      <protection locked="0"/>
    </xf>
    <xf numFmtId="185" fontId="9" fillId="33" borderId="13" xfId="50" applyNumberFormat="1" applyFont="1" applyFill="1" applyBorder="1" applyAlignment="1" applyProtection="1">
      <alignment vertical="center" shrinkToFit="1"/>
      <protection locked="0"/>
    </xf>
    <xf numFmtId="0" fontId="143" fillId="0" borderId="0" xfId="62" applyFont="1" applyBorder="1" applyAlignment="1" applyProtection="1">
      <alignment horizontal="right" vertical="top"/>
      <protection locked="0"/>
    </xf>
    <xf numFmtId="0" fontId="113" fillId="0" borderId="0" xfId="62" applyFont="1" applyAlignment="1" applyProtection="1">
      <alignment horizontal="right"/>
      <protection locked="0"/>
    </xf>
    <xf numFmtId="0" fontId="113" fillId="0" borderId="0" xfId="62" applyFont="1" applyAlignment="1" applyProtection="1">
      <alignment horizontal="left"/>
      <protection locked="0"/>
    </xf>
    <xf numFmtId="0" fontId="2" fillId="39" borderId="71" xfId="62" applyFont="1" applyFill="1" applyBorder="1" applyAlignment="1" applyProtection="1">
      <alignment horizontal="center" vertical="center" wrapText="1"/>
      <protection locked="0"/>
    </xf>
    <xf numFmtId="0" fontId="2" fillId="39" borderId="78" xfId="62" applyFont="1" applyFill="1" applyBorder="1" applyAlignment="1" applyProtection="1">
      <alignment horizontal="center" vertical="center" wrapText="1"/>
      <protection locked="0"/>
    </xf>
    <xf numFmtId="0" fontId="2" fillId="13" borderId="79" xfId="62" applyFont="1" applyFill="1" applyBorder="1" applyAlignment="1" applyProtection="1">
      <alignment horizontal="center" vertical="center" wrapText="1"/>
      <protection locked="0"/>
    </xf>
    <xf numFmtId="0" fontId="2" fillId="17" borderId="80" xfId="62" applyFont="1" applyFill="1" applyBorder="1" applyAlignment="1" applyProtection="1">
      <alignment horizontal="center" vertical="center" wrapText="1"/>
      <protection locked="0"/>
    </xf>
    <xf numFmtId="0" fontId="2" fillId="15" borderId="77" xfId="62" applyFont="1" applyFill="1" applyBorder="1" applyAlignment="1" applyProtection="1">
      <alignment horizontal="center" vertical="center" wrapText="1"/>
      <protection locked="0"/>
    </xf>
    <xf numFmtId="185" fontId="143" fillId="0" borderId="0" xfId="50" applyNumberFormat="1" applyFont="1" applyFill="1" applyBorder="1" applyAlignment="1" applyProtection="1">
      <alignment horizontal="right" vertical="center" shrinkToFit="1"/>
      <protection locked="0"/>
    </xf>
    <xf numFmtId="186" fontId="2" fillId="35" borderId="131" xfId="50" applyNumberFormat="1" applyFont="1" applyFill="1" applyBorder="1" applyAlignment="1" applyProtection="1">
      <alignment vertical="center" shrinkToFit="1"/>
      <protection locked="0"/>
    </xf>
    <xf numFmtId="186" fontId="2" fillId="28" borderId="56" xfId="62" applyNumberFormat="1" applyFill="1" applyBorder="1" applyAlignment="1">
      <alignment vertical="center" shrinkToFit="1"/>
      <protection/>
    </xf>
    <xf numFmtId="186" fontId="2" fillId="35" borderId="132" xfId="50" applyNumberFormat="1" applyFont="1" applyFill="1" applyBorder="1" applyAlignment="1" applyProtection="1">
      <alignment vertical="center" shrinkToFit="1"/>
      <protection locked="0"/>
    </xf>
    <xf numFmtId="186" fontId="2" fillId="28" borderId="52" xfId="62" applyNumberFormat="1" applyFill="1" applyBorder="1" applyAlignment="1">
      <alignment vertical="center" shrinkToFit="1"/>
      <protection/>
    </xf>
    <xf numFmtId="186" fontId="2" fillId="35" borderId="133" xfId="50" applyNumberFormat="1" applyFont="1" applyFill="1" applyBorder="1" applyAlignment="1" applyProtection="1">
      <alignment vertical="center" shrinkToFit="1"/>
      <protection locked="0"/>
    </xf>
    <xf numFmtId="186" fontId="2" fillId="28" borderId="85" xfId="50" applyNumberFormat="1" applyFont="1" applyFill="1" applyBorder="1" applyAlignment="1" applyProtection="1">
      <alignment vertical="center" shrinkToFit="1"/>
      <protection/>
    </xf>
    <xf numFmtId="186" fontId="2" fillId="28" borderId="21" xfId="62" applyNumberFormat="1" applyFill="1" applyBorder="1" applyAlignment="1">
      <alignment vertical="center" shrinkToFit="1"/>
      <protection/>
    </xf>
    <xf numFmtId="189" fontId="115" fillId="0" borderId="134" xfId="50" applyNumberFormat="1" applyFont="1" applyFill="1" applyBorder="1" applyAlignment="1" applyProtection="1">
      <alignment horizontal="right" vertical="center" shrinkToFit="1"/>
      <protection locked="0"/>
    </xf>
    <xf numFmtId="189" fontId="115" fillId="0" borderId="135" xfId="50" applyNumberFormat="1" applyFont="1" applyFill="1" applyBorder="1" applyAlignment="1" applyProtection="1">
      <alignment horizontal="right" vertical="center" shrinkToFit="1"/>
      <protection locked="0"/>
    </xf>
    <xf numFmtId="0" fontId="2" fillId="0" borderId="0" xfId="62" applyFill="1" applyBorder="1" applyAlignment="1" applyProtection="1">
      <alignment horizontal="center" vertical="center" shrinkToFit="1"/>
      <protection locked="0"/>
    </xf>
    <xf numFmtId="187" fontId="2" fillId="0" borderId="0" xfId="62" applyNumberFormat="1" applyFill="1" applyBorder="1" applyAlignment="1" applyProtection="1">
      <alignment vertical="center" shrinkToFit="1"/>
      <protection locked="0"/>
    </xf>
    <xf numFmtId="40" fontId="2" fillId="0" borderId="0" xfId="62" applyNumberFormat="1" applyFill="1" applyBorder="1" applyAlignment="1" applyProtection="1">
      <alignment horizontal="center" vertical="center" shrinkToFit="1"/>
      <protection locked="0"/>
    </xf>
    <xf numFmtId="186" fontId="9" fillId="0" borderId="0" xfId="50" applyNumberFormat="1" applyFont="1" applyFill="1" applyBorder="1" applyAlignment="1" applyProtection="1">
      <alignment vertical="center" shrinkToFit="1"/>
      <protection/>
    </xf>
    <xf numFmtId="184" fontId="9" fillId="0" borderId="0" xfId="50" applyNumberFormat="1" applyFont="1" applyFill="1" applyBorder="1" applyAlignment="1" applyProtection="1">
      <alignment vertical="center" shrinkToFit="1"/>
      <protection/>
    </xf>
    <xf numFmtId="186" fontId="2" fillId="0" borderId="0" xfId="50" applyNumberFormat="1" applyFont="1" applyFill="1" applyBorder="1" applyAlignment="1" applyProtection="1">
      <alignment vertical="center" shrinkToFit="1"/>
      <protection/>
    </xf>
    <xf numFmtId="184" fontId="2" fillId="0" borderId="0" xfId="50" applyNumberFormat="1" applyFont="1" applyFill="1" applyBorder="1" applyAlignment="1" applyProtection="1">
      <alignment horizontal="right" vertical="center" shrinkToFit="1"/>
      <protection/>
    </xf>
    <xf numFmtId="0" fontId="2" fillId="0" borderId="0" xfId="62" applyFont="1" applyAlignment="1" applyProtection="1">
      <alignment horizontal="right"/>
      <protection locked="0"/>
    </xf>
    <xf numFmtId="0" fontId="2" fillId="0" borderId="0" xfId="62" applyFont="1" applyProtection="1">
      <alignment vertical="center"/>
      <protection locked="0"/>
    </xf>
    <xf numFmtId="0" fontId="2" fillId="0" borderId="88" xfId="62" applyBorder="1" applyAlignment="1" applyProtection="1">
      <alignment vertical="center" wrapText="1"/>
      <protection locked="0"/>
    </xf>
    <xf numFmtId="193" fontId="16" fillId="35" borderId="86" xfId="50" applyNumberFormat="1" applyFont="1" applyFill="1" applyBorder="1" applyAlignment="1" applyProtection="1">
      <alignment vertical="center" wrapText="1"/>
      <protection locked="0"/>
    </xf>
    <xf numFmtId="193" fontId="16" fillId="35" borderId="72" xfId="50" applyNumberFormat="1" applyFont="1" applyFill="1" applyBorder="1" applyAlignment="1" applyProtection="1">
      <alignment vertical="center" wrapText="1"/>
      <protection locked="0"/>
    </xf>
    <xf numFmtId="0" fontId="16" fillId="35" borderId="86" xfId="0" applyFont="1" applyFill="1" applyBorder="1" applyAlignment="1" applyProtection="1">
      <alignment vertical="center" shrinkToFit="1"/>
      <protection locked="0"/>
    </xf>
    <xf numFmtId="0" fontId="16" fillId="35" borderId="72" xfId="0" applyFont="1" applyFill="1" applyBorder="1" applyAlignment="1" applyProtection="1">
      <alignment vertical="center" shrinkToFit="1"/>
      <protection locked="0"/>
    </xf>
    <xf numFmtId="0" fontId="11" fillId="0" borderId="0" xfId="65" applyFont="1" applyAlignment="1" applyProtection="1">
      <alignment horizontal="right"/>
      <protection locked="0"/>
    </xf>
    <xf numFmtId="0" fontId="144" fillId="0" borderId="0" xfId="65" applyFont="1" applyAlignment="1" applyProtection="1">
      <alignment wrapText="1"/>
      <protection locked="0"/>
    </xf>
    <xf numFmtId="0" fontId="5" fillId="0" borderId="136" xfId="65" applyFont="1" applyBorder="1" applyAlignment="1" applyProtection="1">
      <alignment horizontal="center" vertical="center" wrapText="1" shrinkToFit="1"/>
      <protection locked="0"/>
    </xf>
    <xf numFmtId="0" fontId="5" fillId="0" borderId="134" xfId="65" applyFont="1" applyBorder="1" applyAlignment="1" applyProtection="1">
      <alignment horizontal="center" vertical="center" wrapText="1" shrinkToFit="1"/>
      <protection locked="0"/>
    </xf>
    <xf numFmtId="0" fontId="5" fillId="0" borderId="136" xfId="65" applyFont="1" applyBorder="1" applyAlignment="1" applyProtection="1">
      <alignment horizontal="center" vertical="center" shrinkToFit="1"/>
      <protection locked="0"/>
    </xf>
    <xf numFmtId="0" fontId="5" fillId="0" borderId="137" xfId="65" applyFont="1" applyBorder="1" applyAlignment="1" applyProtection="1">
      <alignment horizontal="center" vertical="center" wrapText="1" shrinkToFit="1"/>
      <protection locked="0"/>
    </xf>
    <xf numFmtId="0" fontId="5" fillId="0" borderId="138" xfId="65" applyFont="1" applyBorder="1" applyAlignment="1" applyProtection="1">
      <alignment horizontal="center" vertical="center" shrinkToFit="1"/>
      <protection locked="0"/>
    </xf>
    <xf numFmtId="0" fontId="7" fillId="0" borderId="0" xfId="62" applyFont="1" applyAlignment="1" applyProtection="1">
      <alignment/>
      <protection locked="0"/>
    </xf>
    <xf numFmtId="0" fontId="7" fillId="0" borderId="0" xfId="62" applyFont="1" applyAlignment="1" applyProtection="1">
      <alignment horizontal="center"/>
      <protection locked="0"/>
    </xf>
    <xf numFmtId="0" fontId="16" fillId="0" borderId="85" xfId="65" applyFont="1" applyBorder="1" applyAlignment="1" applyProtection="1">
      <alignment horizontal="center" vertical="center"/>
      <protection locked="0"/>
    </xf>
    <xf numFmtId="0" fontId="128" fillId="0" borderId="0" xfId="65" applyFont="1" applyProtection="1">
      <alignment/>
      <protection locked="0"/>
    </xf>
    <xf numFmtId="190" fontId="145" fillId="0" borderId="0" xfId="64" applyNumberFormat="1" applyFont="1" applyAlignment="1">
      <alignment vertical="center" shrinkToFit="1"/>
      <protection/>
    </xf>
    <xf numFmtId="0" fontId="146" fillId="0" borderId="0" xfId="65" applyFont="1" applyAlignment="1" applyProtection="1">
      <alignment horizontal="center" vertical="center"/>
      <protection locked="0"/>
    </xf>
    <xf numFmtId="0" fontId="128" fillId="0" borderId="0" xfId="65" applyFont="1" applyAlignment="1" applyProtection="1">
      <alignment horizontal="center" vertical="center"/>
      <protection locked="0"/>
    </xf>
    <xf numFmtId="0" fontId="128" fillId="0" borderId="59" xfId="65" applyFont="1" applyBorder="1" applyAlignment="1" applyProtection="1">
      <alignment vertical="center"/>
      <protection locked="0"/>
    </xf>
    <xf numFmtId="198" fontId="147" fillId="34" borderId="0" xfId="65" applyNumberFormat="1" applyFont="1" applyFill="1" applyAlignment="1" applyProtection="1">
      <alignment horizontal="center" vertical="center" shrinkToFit="1"/>
      <protection locked="0"/>
    </xf>
    <xf numFmtId="0" fontId="128" fillId="0" borderId="0" xfId="65" applyFont="1" applyAlignment="1" applyProtection="1">
      <alignment horizontal="left" vertical="center" shrinkToFit="1"/>
      <protection locked="0"/>
    </xf>
    <xf numFmtId="198" fontId="147" fillId="35" borderId="0" xfId="65" applyNumberFormat="1" applyFont="1" applyFill="1" applyAlignment="1" applyProtection="1">
      <alignment horizontal="center" vertical="center" shrinkToFit="1"/>
      <protection locked="0"/>
    </xf>
    <xf numFmtId="0" fontId="148" fillId="36" borderId="59" xfId="65" applyFont="1" applyFill="1" applyBorder="1" applyAlignment="1" applyProtection="1">
      <alignment vertical="center"/>
      <protection locked="0"/>
    </xf>
    <xf numFmtId="193" fontId="148" fillId="0" borderId="0" xfId="50" applyNumberFormat="1" applyFont="1" applyFill="1" applyBorder="1" applyAlignment="1" applyProtection="1">
      <alignment vertical="center" shrinkToFit="1"/>
      <protection locked="0"/>
    </xf>
    <xf numFmtId="38" fontId="148" fillId="0" borderId="0" xfId="50" applyFont="1" applyBorder="1" applyAlignment="1" applyProtection="1">
      <alignment vertical="center"/>
      <protection locked="0"/>
    </xf>
    <xf numFmtId="0" fontId="148" fillId="0" borderId="0" xfId="65" applyFont="1" applyAlignment="1" applyProtection="1">
      <alignment horizontal="center" vertical="center"/>
      <protection locked="0"/>
    </xf>
    <xf numFmtId="193" fontId="148" fillId="0" borderId="59" xfId="50" applyNumberFormat="1" applyFont="1" applyFill="1" applyBorder="1" applyAlignment="1" applyProtection="1">
      <alignment vertical="center" shrinkToFit="1"/>
      <protection/>
    </xf>
    <xf numFmtId="193" fontId="146" fillId="0" borderId="0" xfId="65" applyNumberFormat="1" applyFont="1" applyAlignment="1" applyProtection="1">
      <alignment horizontal="right" vertical="top" shrinkToFit="1"/>
      <protection locked="0"/>
    </xf>
    <xf numFmtId="193" fontId="148" fillId="0" borderId="0" xfId="65" applyNumberFormat="1" applyFont="1" applyFill="1" applyBorder="1" applyAlignment="1">
      <alignment vertical="center" shrinkToFit="1"/>
      <protection/>
    </xf>
    <xf numFmtId="0" fontId="146" fillId="0" borderId="0" xfId="65" applyFont="1" applyProtection="1">
      <alignment/>
      <protection locked="0"/>
    </xf>
    <xf numFmtId="190" fontId="149" fillId="0" borderId="0" xfId="64" applyNumberFormat="1" applyFont="1" applyFill="1" applyBorder="1" applyAlignment="1">
      <alignment horizontal="left" vertical="center" indent="1" shrinkToFit="1"/>
      <protection/>
    </xf>
    <xf numFmtId="0" fontId="150" fillId="0" borderId="0" xfId="65" applyFont="1" applyProtection="1">
      <alignment/>
      <protection locked="0"/>
    </xf>
    <xf numFmtId="0" fontId="150" fillId="0" borderId="0" xfId="65" applyFont="1" applyAlignment="1" applyProtection="1">
      <alignment horizontal="center" vertical="center"/>
      <protection locked="0"/>
    </xf>
    <xf numFmtId="0" fontId="2" fillId="0" borderId="11" xfId="65" applyFont="1" applyBorder="1" applyAlignment="1" applyProtection="1">
      <alignment horizontal="center" vertical="center" shrinkToFit="1"/>
      <protection locked="0"/>
    </xf>
    <xf numFmtId="0" fontId="2" fillId="0" borderId="99" xfId="65" applyFont="1" applyBorder="1" applyAlignment="1" applyProtection="1">
      <alignment horizontal="center" vertical="center" shrinkToFit="1"/>
      <protection locked="0"/>
    </xf>
    <xf numFmtId="0" fontId="2" fillId="0" borderId="12" xfId="65" applyFont="1" applyBorder="1" applyAlignment="1" applyProtection="1">
      <alignment horizontal="center" vertical="center" shrinkToFit="1"/>
      <protection locked="0"/>
    </xf>
    <xf numFmtId="198" fontId="2" fillId="34" borderId="0" xfId="65" applyNumberFormat="1" applyFont="1" applyFill="1" applyAlignment="1" applyProtection="1">
      <alignment horizontal="center" vertical="center" shrinkToFit="1"/>
      <protection locked="0"/>
    </xf>
    <xf numFmtId="198" fontId="2" fillId="35" borderId="0" xfId="65" applyNumberFormat="1" applyFont="1" applyFill="1" applyAlignment="1" applyProtection="1">
      <alignment horizontal="center" vertical="center" shrinkToFit="1"/>
      <protection locked="0"/>
    </xf>
    <xf numFmtId="207" fontId="15" fillId="33" borderId="139" xfId="61" applyNumberFormat="1" applyFont="1" applyFill="1" applyBorder="1" applyAlignment="1" applyProtection="1">
      <alignment horizontal="center" vertical="center" shrinkToFit="1"/>
      <protection locked="0"/>
    </xf>
    <xf numFmtId="207" fontId="15" fillId="33" borderId="104" xfId="50" applyNumberFormat="1" applyFont="1" applyFill="1" applyBorder="1" applyAlignment="1" applyProtection="1">
      <alignment horizontal="right" vertical="center" shrinkToFit="1"/>
      <protection/>
    </xf>
    <xf numFmtId="207" fontId="15" fillId="28" borderId="105" xfId="50" applyNumberFormat="1" applyFont="1" applyFill="1" applyBorder="1" applyAlignment="1" applyProtection="1">
      <alignment horizontal="right" vertical="center" shrinkToFit="1"/>
      <protection locked="0"/>
    </xf>
    <xf numFmtId="207" fontId="15" fillId="33" borderId="101" xfId="50" applyNumberFormat="1" applyFont="1" applyFill="1" applyBorder="1" applyAlignment="1" applyProtection="1">
      <alignment horizontal="right" vertical="center" shrinkToFit="1"/>
      <protection/>
    </xf>
    <xf numFmtId="0" fontId="16" fillId="0" borderId="0" xfId="65" applyFont="1" applyAlignment="1" applyProtection="1">
      <alignment vertical="center" wrapText="1"/>
      <protection locked="0"/>
    </xf>
    <xf numFmtId="0" fontId="151" fillId="0" borderId="0" xfId="65" applyFont="1" applyAlignment="1" applyProtection="1">
      <alignment vertical="center"/>
      <protection locked="0"/>
    </xf>
    <xf numFmtId="0" fontId="15" fillId="0" borderId="139" xfId="61" applyFont="1" applyBorder="1" applyProtection="1">
      <alignment vertical="center"/>
      <protection locked="0"/>
    </xf>
    <xf numFmtId="0" fontId="15" fillId="0" borderId="140" xfId="61" applyFont="1" applyBorder="1" applyProtection="1">
      <alignment vertical="center"/>
      <protection locked="0"/>
    </xf>
    <xf numFmtId="202" fontId="16" fillId="28" borderId="78" xfId="50" applyNumberFormat="1" applyFont="1" applyFill="1" applyBorder="1" applyAlignment="1" applyProtection="1">
      <alignment vertical="center" shrinkToFit="1"/>
      <protection/>
    </xf>
    <xf numFmtId="202" fontId="16" fillId="28" borderId="79" xfId="50" applyNumberFormat="1" applyFont="1" applyFill="1" applyBorder="1" applyAlignment="1" applyProtection="1">
      <alignment vertical="center" shrinkToFit="1"/>
      <protection/>
    </xf>
    <xf numFmtId="193" fontId="16" fillId="28" borderId="42" xfId="50" applyNumberFormat="1" applyFont="1" applyFill="1" applyBorder="1" applyAlignment="1" applyProtection="1">
      <alignment vertical="center" shrinkToFit="1"/>
      <protection/>
    </xf>
    <xf numFmtId="0" fontId="15" fillId="0" borderId="0" xfId="65" applyFont="1" applyFill="1" applyBorder="1" applyAlignment="1" applyProtection="1">
      <alignment vertical="center"/>
      <protection locked="0"/>
    </xf>
    <xf numFmtId="190" fontId="15" fillId="0" borderId="0" xfId="64" applyNumberFormat="1" applyFont="1" applyFill="1" applyBorder="1" applyAlignment="1">
      <alignment vertical="center" shrinkToFit="1"/>
      <protection/>
    </xf>
    <xf numFmtId="0" fontId="152" fillId="0" borderId="0" xfId="0" applyFont="1" applyFill="1" applyBorder="1" applyAlignment="1">
      <alignment vertical="center" shrinkToFit="1"/>
    </xf>
    <xf numFmtId="193" fontId="16" fillId="34" borderId="100" xfId="50" applyNumberFormat="1" applyFont="1" applyFill="1" applyBorder="1" applyAlignment="1" applyProtection="1">
      <alignment vertical="center" wrapText="1"/>
      <protection locked="0"/>
    </xf>
    <xf numFmtId="193" fontId="16" fillId="34" borderId="79" xfId="50" applyNumberFormat="1" applyFont="1" applyFill="1" applyBorder="1" applyAlignment="1" applyProtection="1">
      <alignment vertical="center" wrapText="1"/>
      <protection locked="0"/>
    </xf>
    <xf numFmtId="193" fontId="16" fillId="34" borderId="79" xfId="50" applyNumberFormat="1" applyFont="1" applyFill="1" applyBorder="1" applyAlignment="1" applyProtection="1">
      <alignment vertical="center" shrinkToFit="1"/>
      <protection/>
    </xf>
    <xf numFmtId="193" fontId="16" fillId="34" borderId="141" xfId="50" applyNumberFormat="1" applyFont="1" applyFill="1" applyBorder="1" applyAlignment="1" applyProtection="1">
      <alignment vertical="center" wrapText="1"/>
      <protection locked="0"/>
    </xf>
    <xf numFmtId="193" fontId="16" fillId="34" borderId="73" xfId="50" applyNumberFormat="1" applyFont="1" applyFill="1" applyBorder="1" applyAlignment="1" applyProtection="1">
      <alignment vertical="center" wrapText="1"/>
      <protection locked="0"/>
    </xf>
    <xf numFmtId="193" fontId="16" fillId="34" borderId="73" xfId="50" applyNumberFormat="1" applyFont="1" applyFill="1" applyBorder="1" applyAlignment="1" applyProtection="1">
      <alignment vertical="center" shrinkToFit="1"/>
      <protection/>
    </xf>
    <xf numFmtId="0" fontId="15" fillId="0" borderId="17" xfId="65" applyFont="1" applyBorder="1" applyAlignment="1" applyProtection="1" quotePrefix="1">
      <alignment horizontal="center" vertical="center"/>
      <protection locked="0"/>
    </xf>
    <xf numFmtId="0" fontId="16" fillId="0" borderId="92" xfId="65" applyFont="1" applyBorder="1" applyAlignment="1" applyProtection="1">
      <alignment horizontal="left" vertical="center" wrapText="1" indent="1"/>
      <protection locked="0"/>
    </xf>
    <xf numFmtId="0" fontId="15" fillId="0" borderId="0" xfId="65" applyFont="1" applyBorder="1" applyAlignment="1" applyProtection="1">
      <alignment horizontal="center" vertical="center" wrapText="1"/>
      <protection locked="0"/>
    </xf>
    <xf numFmtId="197" fontId="19" fillId="35" borderId="44" xfId="0" applyNumberFormat="1" applyFont="1" applyFill="1" applyBorder="1" applyAlignment="1" applyProtection="1">
      <alignment vertical="center" shrinkToFit="1"/>
      <protection locked="0"/>
    </xf>
    <xf numFmtId="193" fontId="119" fillId="33" borderId="142" xfId="50" applyNumberFormat="1" applyFont="1" applyFill="1" applyBorder="1" applyAlignment="1" applyProtection="1">
      <alignment vertical="center" shrinkToFit="1"/>
      <protection locked="0"/>
    </xf>
    <xf numFmtId="193" fontId="119" fillId="33" borderId="31" xfId="50" applyNumberFormat="1" applyFont="1" applyFill="1" applyBorder="1" applyAlignment="1" applyProtection="1">
      <alignment vertical="center" shrinkToFit="1"/>
      <protection locked="0"/>
    </xf>
    <xf numFmtId="193" fontId="119" fillId="33" borderId="33" xfId="50" applyNumberFormat="1" applyFont="1" applyFill="1" applyBorder="1" applyAlignment="1" applyProtection="1">
      <alignment horizontal="center" vertical="center" shrinkToFit="1"/>
      <protection locked="0"/>
    </xf>
    <xf numFmtId="193" fontId="119" fillId="33" borderId="143" xfId="50" applyNumberFormat="1" applyFont="1" applyFill="1" applyBorder="1" applyAlignment="1" applyProtection="1">
      <alignment horizontal="center" vertical="center" shrinkToFit="1"/>
      <protection locked="0"/>
    </xf>
    <xf numFmtId="193" fontId="16" fillId="33" borderId="142" xfId="50" applyNumberFormat="1" applyFont="1" applyFill="1" applyBorder="1" applyAlignment="1" applyProtection="1">
      <alignment vertical="center" shrinkToFit="1"/>
      <protection locked="0"/>
    </xf>
    <xf numFmtId="193" fontId="16" fillId="33" borderId="31" xfId="50" applyNumberFormat="1" applyFont="1" applyFill="1" applyBorder="1" applyAlignment="1" applyProtection="1">
      <alignment vertical="center" shrinkToFit="1"/>
      <protection locked="0"/>
    </xf>
    <xf numFmtId="193" fontId="16" fillId="33" borderId="18" xfId="50" applyNumberFormat="1" applyFont="1" applyFill="1" applyBorder="1" applyAlignment="1" applyProtection="1">
      <alignment vertical="center" shrinkToFit="1"/>
      <protection/>
    </xf>
    <xf numFmtId="193" fontId="16" fillId="35" borderId="75" xfId="50" applyNumberFormat="1" applyFont="1" applyFill="1" applyBorder="1" applyAlignment="1" applyProtection="1">
      <alignment horizontal="center" vertical="center" wrapText="1"/>
      <protection locked="0"/>
    </xf>
    <xf numFmtId="0" fontId="153" fillId="0" borderId="0" xfId="65" applyFont="1" applyAlignment="1" applyProtection="1">
      <alignment horizontal="right" vertical="center"/>
      <protection locked="0"/>
    </xf>
    <xf numFmtId="0" fontId="153" fillId="0" borderId="0" xfId="65" applyFont="1" applyAlignment="1" applyProtection="1">
      <alignment horizontal="center" vertical="center"/>
      <protection locked="0"/>
    </xf>
    <xf numFmtId="0" fontId="153" fillId="0" borderId="0" xfId="65" applyFont="1" applyAlignment="1" applyProtection="1">
      <alignment horizontal="left" vertical="center"/>
      <protection locked="0"/>
    </xf>
    <xf numFmtId="0" fontId="154" fillId="0" borderId="0" xfId="65" applyFont="1" applyBorder="1" applyAlignment="1" applyProtection="1">
      <alignment vertical="center"/>
      <protection locked="0"/>
    </xf>
    <xf numFmtId="0" fontId="154" fillId="0" borderId="0" xfId="65" applyFont="1" applyProtection="1">
      <alignment/>
      <protection locked="0"/>
    </xf>
    <xf numFmtId="0" fontId="154" fillId="0" borderId="0" xfId="65" applyFont="1" applyAlignment="1" applyProtection="1">
      <alignment horizontal="center" vertical="center"/>
      <protection locked="0"/>
    </xf>
    <xf numFmtId="193" fontId="155" fillId="0" borderId="0" xfId="50" applyNumberFormat="1" applyFont="1" applyFill="1" applyBorder="1" applyAlignment="1" applyProtection="1">
      <alignment vertical="center" shrinkToFit="1"/>
      <protection locked="0"/>
    </xf>
    <xf numFmtId="193" fontId="155" fillId="0" borderId="0" xfId="50" applyNumberFormat="1" applyFont="1" applyFill="1" applyBorder="1" applyAlignment="1" applyProtection="1">
      <alignment horizontal="right" vertical="center" shrinkToFit="1"/>
      <protection locked="0"/>
    </xf>
    <xf numFmtId="0" fontId="6" fillId="0" borderId="59" xfId="62" applyFont="1" applyBorder="1" applyProtection="1">
      <alignment vertical="center"/>
      <protection locked="0"/>
    </xf>
    <xf numFmtId="0" fontId="5" fillId="0" borderId="144" xfId="62" applyFont="1" applyBorder="1" applyAlignment="1" applyProtection="1">
      <alignment horizontal="right" vertical="center"/>
      <protection locked="0"/>
    </xf>
    <xf numFmtId="186" fontId="2" fillId="33" borderId="25" xfId="50" applyNumberFormat="1" applyFont="1" applyFill="1" applyBorder="1" applyAlignment="1" applyProtection="1">
      <alignment vertical="center" shrinkToFit="1"/>
      <protection locked="0"/>
    </xf>
    <xf numFmtId="185" fontId="2" fillId="33" borderId="67" xfId="50" applyNumberFormat="1" applyFont="1" applyFill="1" applyBorder="1" applyAlignment="1" applyProtection="1">
      <alignment vertical="center" shrinkToFit="1"/>
      <protection locked="0"/>
    </xf>
    <xf numFmtId="185" fontId="2" fillId="33" borderId="37" xfId="50" applyNumberFormat="1" applyFont="1" applyFill="1" applyBorder="1" applyAlignment="1" applyProtection="1">
      <alignment vertical="center" shrinkToFit="1"/>
      <protection locked="0"/>
    </xf>
    <xf numFmtId="186" fontId="2" fillId="28" borderId="58" xfId="50" applyNumberFormat="1" applyFont="1" applyFill="1" applyBorder="1" applyAlignment="1" applyProtection="1">
      <alignment vertical="center" shrinkToFit="1"/>
      <protection/>
    </xf>
    <xf numFmtId="198" fontId="16" fillId="0" borderId="0" xfId="65" applyNumberFormat="1" applyFont="1" applyFill="1" applyBorder="1" applyAlignment="1" applyProtection="1">
      <alignment horizontal="center" vertical="center" wrapText="1"/>
      <protection locked="0"/>
    </xf>
    <xf numFmtId="198" fontId="2" fillId="34" borderId="145" xfId="65" applyNumberFormat="1" applyFont="1" applyFill="1" applyBorder="1" applyAlignment="1" applyProtection="1">
      <alignment horizontal="center" vertical="center"/>
      <protection locked="0"/>
    </xf>
    <xf numFmtId="0" fontId="156" fillId="0" borderId="0" xfId="65" applyFont="1" applyAlignment="1" applyProtection="1">
      <alignment horizontal="right"/>
      <protection locked="0"/>
    </xf>
    <xf numFmtId="0" fontId="157" fillId="0" borderId="0" xfId="62" applyFont="1" applyAlignment="1" applyProtection="1">
      <alignment horizontal="center" vertical="center"/>
      <protection locked="0"/>
    </xf>
    <xf numFmtId="0" fontId="157" fillId="0" borderId="0" xfId="62" applyFont="1" applyAlignment="1" applyProtection="1">
      <alignment horizontal="right" vertical="center"/>
      <protection locked="0"/>
    </xf>
    <xf numFmtId="0" fontId="157" fillId="0" borderId="0" xfId="62" applyFont="1" applyAlignment="1" applyProtection="1">
      <alignment horizontal="center" vertical="top"/>
      <protection locked="0"/>
    </xf>
    <xf numFmtId="207" fontId="15" fillId="28" borderId="124" xfId="61" applyNumberFormat="1" applyFont="1" applyFill="1" applyBorder="1" applyAlignment="1" applyProtection="1">
      <alignment horizontal="right" vertical="center" shrinkToFit="1"/>
      <protection locked="0"/>
    </xf>
    <xf numFmtId="207" fontId="15" fillId="28" borderId="125" xfId="61" applyNumberFormat="1" applyFont="1" applyFill="1" applyBorder="1" applyAlignment="1" applyProtection="1">
      <alignment horizontal="right" vertical="center" shrinkToFit="1"/>
      <protection locked="0"/>
    </xf>
    <xf numFmtId="204" fontId="15" fillId="0" borderId="146" xfId="61" applyNumberFormat="1" applyFont="1" applyFill="1" applyBorder="1" applyAlignment="1" applyProtection="1">
      <alignment vertical="center" wrapText="1"/>
      <protection locked="0"/>
    </xf>
    <xf numFmtId="0" fontId="139" fillId="0" borderId="147" xfId="0" applyFont="1" applyFill="1" applyBorder="1" applyAlignment="1">
      <alignment horizontal="center"/>
    </xf>
    <xf numFmtId="0" fontId="139" fillId="0" borderId="148" xfId="0" applyFont="1" applyFill="1" applyBorder="1" applyAlignment="1">
      <alignment horizontal="center"/>
    </xf>
    <xf numFmtId="0" fontId="2" fillId="0" borderId="0" xfId="62" applyAlignment="1" applyProtection="1">
      <alignment horizontal="left" vertical="top" wrapText="1"/>
      <protection locked="0"/>
    </xf>
    <xf numFmtId="0" fontId="2" fillId="28" borderId="114" xfId="62" applyFill="1" applyBorder="1" applyAlignment="1" applyProtection="1">
      <alignment horizontal="center" vertical="center"/>
      <protection locked="0"/>
    </xf>
    <xf numFmtId="0" fontId="2" fillId="28" borderId="149" xfId="62" applyFill="1" applyBorder="1" applyAlignment="1" applyProtection="1">
      <alignment horizontal="center" vertical="center"/>
      <protection locked="0"/>
    </xf>
    <xf numFmtId="0" fontId="2" fillId="28" borderId="150" xfId="62" applyFill="1" applyBorder="1" applyAlignment="1" applyProtection="1">
      <alignment horizontal="center" vertical="center"/>
      <protection locked="0"/>
    </xf>
    <xf numFmtId="0" fontId="2" fillId="0" borderId="0" xfId="62" applyAlignment="1" applyProtection="1">
      <alignment horizontal="left" vertical="center" wrapText="1"/>
      <protection locked="0"/>
    </xf>
    <xf numFmtId="0" fontId="2" fillId="34" borderId="114" xfId="62" applyFill="1" applyBorder="1" applyAlignment="1" applyProtection="1">
      <alignment horizontal="center" vertical="center"/>
      <protection locked="0"/>
    </xf>
    <xf numFmtId="0" fontId="2" fillId="34" borderId="149" xfId="62" applyFill="1" applyBorder="1" applyAlignment="1" applyProtection="1">
      <alignment horizontal="center" vertical="center"/>
      <protection locked="0"/>
    </xf>
    <xf numFmtId="0" fontId="2" fillId="34" borderId="150" xfId="62" applyFill="1" applyBorder="1" applyAlignment="1" applyProtection="1">
      <alignment horizontal="center" vertical="center"/>
      <protection locked="0"/>
    </xf>
    <xf numFmtId="49" fontId="11" fillId="35" borderId="86" xfId="64" applyNumberFormat="1" applyFont="1" applyFill="1" applyBorder="1" applyAlignment="1" applyProtection="1">
      <alignment horizontal="left" vertical="center" indent="1"/>
      <protection locked="0"/>
    </xf>
    <xf numFmtId="49" fontId="11" fillId="35" borderId="76" xfId="64" applyNumberFormat="1" applyFont="1" applyFill="1" applyBorder="1" applyAlignment="1" applyProtection="1">
      <alignment horizontal="left" vertical="center" indent="1"/>
      <protection locked="0"/>
    </xf>
    <xf numFmtId="49" fontId="11" fillId="35" borderId="74" xfId="64" applyNumberFormat="1" applyFont="1" applyFill="1" applyBorder="1" applyAlignment="1" applyProtection="1">
      <alignment horizontal="left" vertical="center" indent="1"/>
      <protection locked="0"/>
    </xf>
    <xf numFmtId="190" fontId="158" fillId="28" borderId="90" xfId="64" applyNumberFormat="1" applyFont="1" applyFill="1" applyBorder="1" applyAlignment="1" applyProtection="1">
      <alignment horizontal="left" vertical="center" shrinkToFit="1"/>
      <protection locked="0"/>
    </xf>
    <xf numFmtId="0" fontId="2" fillId="0" borderId="0" xfId="62" applyAlignment="1" applyProtection="1">
      <alignment horizontal="left" vertical="center" wrapText="1" indent="1"/>
      <protection locked="0"/>
    </xf>
    <xf numFmtId="0" fontId="11" fillId="0" borderId="73" xfId="65" applyFont="1" applyBorder="1" applyAlignment="1" applyProtection="1">
      <alignment horizontal="center" vertical="center"/>
      <protection locked="0"/>
    </xf>
    <xf numFmtId="0" fontId="2" fillId="35" borderId="114" xfId="62" applyFill="1" applyBorder="1" applyAlignment="1" applyProtection="1">
      <alignment horizontal="center" vertical="center"/>
      <protection locked="0"/>
    </xf>
    <xf numFmtId="0" fontId="2" fillId="35" borderId="149" xfId="62" applyFill="1" applyBorder="1" applyAlignment="1" applyProtection="1">
      <alignment horizontal="center" vertical="center"/>
      <protection locked="0"/>
    </xf>
    <xf numFmtId="0" fontId="2" fillId="35" borderId="150" xfId="62" applyFill="1" applyBorder="1" applyAlignment="1" applyProtection="1">
      <alignment horizontal="center" vertical="center"/>
      <protection locked="0"/>
    </xf>
    <xf numFmtId="0" fontId="18" fillId="0" borderId="0" xfId="62" applyFont="1" applyAlignment="1" applyProtection="1">
      <alignment horizontal="center" vertical="center"/>
      <protection locked="0"/>
    </xf>
    <xf numFmtId="0" fontId="15" fillId="0" borderId="0" xfId="62" applyFont="1" applyAlignment="1" applyProtection="1">
      <alignment horizontal="center" vertical="center"/>
      <protection locked="0"/>
    </xf>
    <xf numFmtId="0" fontId="11" fillId="0" borderId="0" xfId="62" applyFont="1" applyAlignment="1" applyProtection="1">
      <alignment horizontal="left" vertical="center"/>
      <protection locked="0"/>
    </xf>
    <xf numFmtId="0" fontId="2" fillId="28" borderId="0" xfId="62" applyFill="1" applyAlignment="1" applyProtection="1">
      <alignment horizontal="left" vertical="center" wrapText="1" indent="1"/>
      <protection locked="0"/>
    </xf>
    <xf numFmtId="0" fontId="2" fillId="0" borderId="151" xfId="62" applyBorder="1" applyAlignment="1" applyProtection="1">
      <alignment horizontal="center" vertical="center" wrapText="1"/>
      <protection locked="0"/>
    </xf>
    <xf numFmtId="0" fontId="2" fillId="0" borderId="87" xfId="62" applyBorder="1" applyAlignment="1" applyProtection="1">
      <alignment horizontal="center" vertical="center" wrapText="1"/>
      <protection locked="0"/>
    </xf>
    <xf numFmtId="0" fontId="2" fillId="36" borderId="63" xfId="62" applyFill="1" applyBorder="1" applyAlignment="1" applyProtection="1">
      <alignment horizontal="left" vertical="center" wrapText="1" indent="1"/>
      <protection locked="0"/>
    </xf>
    <xf numFmtId="0" fontId="2" fillId="36" borderId="84" xfId="62" applyFill="1" applyBorder="1" applyAlignment="1" applyProtection="1">
      <alignment horizontal="left" vertical="center" wrapText="1" indent="1"/>
      <protection locked="0"/>
    </xf>
    <xf numFmtId="0" fontId="2" fillId="36" borderId="61" xfId="62" applyFill="1" applyBorder="1" applyAlignment="1" applyProtection="1">
      <alignment horizontal="left" vertical="center" wrapText="1" indent="1"/>
      <protection locked="0"/>
    </xf>
    <xf numFmtId="49" fontId="11" fillId="35" borderId="73" xfId="62" applyNumberFormat="1" applyFont="1" applyFill="1" applyBorder="1" applyAlignment="1" applyProtection="1">
      <alignment horizontal="left" vertical="center" wrapText="1" indent="1"/>
      <protection locked="0"/>
    </xf>
    <xf numFmtId="0" fontId="2" fillId="0" borderId="60" xfId="62" applyBorder="1" applyAlignment="1" applyProtection="1">
      <alignment horizontal="center" vertical="center" wrapText="1"/>
      <protection locked="0"/>
    </xf>
    <xf numFmtId="0" fontId="2" fillId="0" borderId="152" xfId="62" applyBorder="1" applyAlignment="1" applyProtection="1">
      <alignment horizontal="center" vertical="center" wrapText="1"/>
      <protection locked="0"/>
    </xf>
    <xf numFmtId="0" fontId="2" fillId="0" borderId="153" xfId="62" applyBorder="1" applyAlignment="1" applyProtection="1">
      <alignment horizontal="center" vertical="center" wrapText="1"/>
      <protection locked="0"/>
    </xf>
    <xf numFmtId="0" fontId="2" fillId="0" borderId="154" xfId="62" applyBorder="1" applyAlignment="1" applyProtection="1">
      <alignment horizontal="center" vertical="center" wrapText="1"/>
      <protection locked="0"/>
    </xf>
    <xf numFmtId="0" fontId="159" fillId="0" borderId="59" xfId="62" applyFont="1" applyBorder="1" applyAlignment="1" applyProtection="1">
      <alignment horizontal="right" vertical="center"/>
      <protection locked="0"/>
    </xf>
    <xf numFmtId="186" fontId="2" fillId="34" borderId="100" xfId="50" applyNumberFormat="1" applyFont="1" applyFill="1" applyBorder="1" applyAlignment="1" applyProtection="1">
      <alignment horizontal="center" vertical="center" shrinkToFit="1"/>
      <protection/>
    </xf>
    <xf numFmtId="186" fontId="2" fillId="34" borderId="81" xfId="50" applyNumberFormat="1" applyFont="1" applyFill="1" applyBorder="1" applyAlignment="1" applyProtection="1">
      <alignment horizontal="center" vertical="center" shrinkToFit="1"/>
      <protection/>
    </xf>
    <xf numFmtId="186" fontId="2" fillId="34" borderId="98" xfId="50" applyNumberFormat="1" applyFont="1" applyFill="1" applyBorder="1" applyAlignment="1" applyProtection="1">
      <alignment horizontal="center" vertical="center" shrinkToFit="1"/>
      <protection/>
    </xf>
    <xf numFmtId="184" fontId="2" fillId="34" borderId="82" xfId="50" applyNumberFormat="1" applyFont="1" applyFill="1" applyBorder="1" applyAlignment="1" applyProtection="1" quotePrefix="1">
      <alignment horizontal="center" vertical="center" shrinkToFit="1"/>
      <protection locked="0"/>
    </xf>
    <xf numFmtId="184" fontId="2" fillId="34" borderId="69" xfId="50" applyNumberFormat="1" applyFont="1" applyFill="1" applyBorder="1" applyAlignment="1" applyProtection="1" quotePrefix="1">
      <alignment horizontal="center" vertical="center" shrinkToFit="1"/>
      <protection locked="0"/>
    </xf>
    <xf numFmtId="184" fontId="2" fillId="34" borderId="99" xfId="50" applyNumberFormat="1" applyFont="1" applyFill="1" applyBorder="1" applyAlignment="1" applyProtection="1" quotePrefix="1">
      <alignment horizontal="center" vertical="center" shrinkToFit="1"/>
      <protection locked="0"/>
    </xf>
    <xf numFmtId="186" fontId="2" fillId="34" borderId="80" xfId="50" applyNumberFormat="1" applyFont="1" applyFill="1" applyBorder="1" applyAlignment="1" applyProtection="1">
      <alignment horizontal="center" vertical="center" shrinkToFit="1"/>
      <protection locked="0"/>
    </xf>
    <xf numFmtId="186" fontId="2" fillId="34" borderId="81" xfId="50" applyNumberFormat="1" applyFont="1" applyFill="1" applyBorder="1" applyAlignment="1" applyProtection="1">
      <alignment horizontal="center" vertical="center" shrinkToFit="1"/>
      <protection locked="0"/>
    </xf>
    <xf numFmtId="186" fontId="2" fillId="34" borderId="98" xfId="50" applyNumberFormat="1" applyFont="1" applyFill="1" applyBorder="1" applyAlignment="1" applyProtection="1">
      <alignment horizontal="center" vertical="center" shrinkToFit="1"/>
      <protection locked="0"/>
    </xf>
    <xf numFmtId="184" fontId="2" fillId="34" borderId="29" xfId="50" applyNumberFormat="1" applyFont="1" applyFill="1" applyBorder="1" applyAlignment="1" applyProtection="1">
      <alignment horizontal="center" vertical="center" shrinkToFit="1"/>
      <protection locked="0"/>
    </xf>
    <xf numFmtId="184" fontId="2" fillId="34" borderId="69" xfId="50" applyNumberFormat="1" applyFont="1" applyFill="1" applyBorder="1" applyAlignment="1" applyProtection="1">
      <alignment horizontal="center" vertical="center" shrinkToFit="1"/>
      <protection locked="0"/>
    </xf>
    <xf numFmtId="184" fontId="2" fillId="34" borderId="99" xfId="50" applyNumberFormat="1" applyFont="1" applyFill="1" applyBorder="1" applyAlignment="1" applyProtection="1">
      <alignment horizontal="center" vertical="center" shrinkToFit="1"/>
      <protection locked="0"/>
    </xf>
    <xf numFmtId="185" fontId="159" fillId="0" borderId="84" xfId="50" applyNumberFormat="1" applyFont="1" applyFill="1" applyBorder="1" applyAlignment="1" applyProtection="1">
      <alignment horizontal="right" vertical="center" shrinkToFit="1"/>
      <protection locked="0"/>
    </xf>
    <xf numFmtId="0" fontId="27" fillId="0" borderId="0" xfId="65" applyFont="1" applyAlignment="1" applyProtection="1">
      <alignment vertical="center"/>
      <protection locked="0"/>
    </xf>
    <xf numFmtId="186" fontId="9" fillId="28" borderId="155" xfId="50" applyNumberFormat="1" applyFont="1" applyFill="1" applyBorder="1" applyAlignment="1" applyProtection="1">
      <alignment vertical="center" shrinkToFit="1"/>
      <protection/>
    </xf>
    <xf numFmtId="186" fontId="9" fillId="28" borderId="156" xfId="50" applyNumberFormat="1" applyFont="1" applyFill="1" applyBorder="1" applyAlignment="1" applyProtection="1">
      <alignment vertical="center" shrinkToFit="1"/>
      <protection/>
    </xf>
    <xf numFmtId="186" fontId="9" fillId="28" borderId="96" xfId="50" applyNumberFormat="1" applyFont="1" applyFill="1" applyBorder="1" applyAlignment="1" applyProtection="1">
      <alignment horizontal="center" vertical="center" shrinkToFit="1"/>
      <protection/>
    </xf>
    <xf numFmtId="186" fontId="9" fillId="28" borderId="157" xfId="50" applyNumberFormat="1" applyFont="1" applyFill="1" applyBorder="1" applyAlignment="1" applyProtection="1">
      <alignment horizontal="center" vertical="center" shrinkToFit="1"/>
      <protection/>
    </xf>
    <xf numFmtId="186" fontId="9" fillId="28" borderId="47" xfId="50" applyNumberFormat="1" applyFont="1" applyFill="1" applyBorder="1" applyAlignment="1" applyProtection="1">
      <alignment horizontal="center" vertical="center" shrinkToFit="1"/>
      <protection/>
    </xf>
    <xf numFmtId="0" fontId="2" fillId="35" borderId="73" xfId="62" applyFill="1" applyBorder="1" applyAlignment="1" applyProtection="1">
      <alignment horizontal="center" vertical="center" wrapText="1"/>
      <protection locked="0"/>
    </xf>
    <xf numFmtId="0" fontId="2" fillId="0" borderId="73" xfId="62" applyBorder="1" applyAlignment="1" applyProtection="1">
      <alignment horizontal="center" vertical="center" shrinkToFit="1"/>
      <protection locked="0"/>
    </xf>
    <xf numFmtId="190" fontId="2" fillId="28" borderId="73" xfId="62" applyNumberFormat="1" applyFill="1" applyBorder="1" applyAlignment="1">
      <alignment horizontal="left" vertical="center" indent="1" shrinkToFit="1"/>
      <protection/>
    </xf>
    <xf numFmtId="0" fontId="2" fillId="0" borderId="17" xfId="62" applyBorder="1" applyAlignment="1" applyProtection="1">
      <alignment horizontal="center" vertical="center"/>
      <protection locked="0"/>
    </xf>
    <xf numFmtId="186" fontId="2" fillId="35" borderId="158" xfId="50" applyNumberFormat="1" applyFont="1" applyFill="1" applyBorder="1" applyAlignment="1" applyProtection="1">
      <alignment vertical="center" shrinkToFit="1"/>
      <protection locked="0"/>
    </xf>
    <xf numFmtId="0" fontId="0" fillId="0" borderId="149" xfId="0" applyBorder="1" applyAlignment="1">
      <alignment vertical="center" shrinkToFit="1"/>
    </xf>
    <xf numFmtId="0" fontId="0" fillId="0" borderId="51" xfId="0" applyBorder="1" applyAlignment="1">
      <alignment vertical="center" shrinkToFit="1"/>
    </xf>
    <xf numFmtId="0" fontId="2" fillId="39" borderId="67" xfId="62" applyFill="1" applyBorder="1" applyAlignment="1" applyProtection="1">
      <alignment horizontal="center" vertical="center" textRotation="255" wrapText="1"/>
      <protection locked="0"/>
    </xf>
    <xf numFmtId="0" fontId="2" fillId="39" borderId="17" xfId="62" applyFill="1" applyBorder="1" applyAlignment="1" applyProtection="1">
      <alignment horizontal="center" vertical="center" textRotation="255" wrapText="1"/>
      <protection locked="0"/>
    </xf>
    <xf numFmtId="0" fontId="2" fillId="39" borderId="134" xfId="62" applyFill="1" applyBorder="1" applyAlignment="1" applyProtection="1">
      <alignment horizontal="center" vertical="center" textRotation="255" wrapText="1"/>
      <protection locked="0"/>
    </xf>
    <xf numFmtId="0" fontId="113" fillId="33" borderId="37" xfId="62" applyFont="1" applyFill="1" applyBorder="1" applyAlignment="1" applyProtection="1">
      <alignment horizontal="center" vertical="center" shrinkToFit="1"/>
      <protection locked="0"/>
    </xf>
    <xf numFmtId="0" fontId="113" fillId="33" borderId="31" xfId="62" applyFont="1" applyFill="1" applyBorder="1" applyAlignment="1" applyProtection="1">
      <alignment horizontal="center" vertical="center" shrinkToFit="1"/>
      <protection locked="0"/>
    </xf>
    <xf numFmtId="186" fontId="2" fillId="28" borderId="159" xfId="50" applyNumberFormat="1" applyFont="1" applyFill="1" applyBorder="1" applyAlignment="1" applyProtection="1">
      <alignment vertical="center" shrinkToFit="1"/>
      <protection/>
    </xf>
    <xf numFmtId="186" fontId="2" fillId="28" borderId="90" xfId="50" applyNumberFormat="1" applyFont="1" applyFill="1" applyBorder="1" applyAlignment="1" applyProtection="1">
      <alignment vertical="center" shrinkToFit="1"/>
      <protection/>
    </xf>
    <xf numFmtId="186" fontId="2" fillId="28" borderId="38" xfId="50" applyNumberFormat="1" applyFont="1" applyFill="1" applyBorder="1" applyAlignment="1" applyProtection="1">
      <alignment vertical="center" shrinkToFit="1"/>
      <protection/>
    </xf>
    <xf numFmtId="0" fontId="2" fillId="0" borderId="96" xfId="62" applyBorder="1" applyAlignment="1" applyProtection="1">
      <alignment horizontal="right" vertical="center" shrinkToFit="1"/>
      <protection locked="0"/>
    </xf>
    <xf numFmtId="0" fontId="2" fillId="0" borderId="160" xfId="62" applyBorder="1" applyAlignment="1" applyProtection="1">
      <alignment horizontal="right" vertical="center" shrinkToFit="1"/>
      <protection locked="0"/>
    </xf>
    <xf numFmtId="0" fontId="113" fillId="0" borderId="161" xfId="62" applyFont="1" applyBorder="1" applyAlignment="1" applyProtection="1">
      <alignment horizontal="right" vertical="center" shrinkToFit="1"/>
      <protection locked="0"/>
    </xf>
    <xf numFmtId="0" fontId="0" fillId="0" borderId="92" xfId="0" applyBorder="1" applyAlignment="1">
      <alignment horizontal="right" vertical="center" shrinkToFit="1"/>
    </xf>
    <xf numFmtId="0" fontId="0" fillId="0" borderId="36" xfId="0" applyBorder="1" applyAlignment="1">
      <alignment horizontal="right" vertical="center" shrinkToFit="1"/>
    </xf>
    <xf numFmtId="188" fontId="2" fillId="35" borderId="60" xfId="50" applyNumberFormat="1" applyFont="1" applyFill="1" applyBorder="1" applyAlignment="1" applyProtection="1">
      <alignment vertical="center" shrinkToFit="1"/>
      <protection locked="0"/>
    </xf>
    <xf numFmtId="0" fontId="0" fillId="0" borderId="59" xfId="0" applyBorder="1" applyAlignment="1">
      <alignment vertical="center" shrinkToFit="1"/>
    </xf>
    <xf numFmtId="0" fontId="0" fillId="0" borderId="43" xfId="0" applyBorder="1" applyAlignment="1">
      <alignment vertical="center" shrinkToFit="1"/>
    </xf>
    <xf numFmtId="187" fontId="2" fillId="33" borderId="22" xfId="62" applyNumberFormat="1" applyFill="1" applyBorder="1" applyAlignment="1" applyProtection="1">
      <alignment vertical="center" shrinkToFit="1"/>
      <protection locked="0"/>
    </xf>
    <xf numFmtId="187" fontId="2" fillId="33" borderId="16" xfId="62" applyNumberFormat="1" applyFill="1" applyBorder="1" applyAlignment="1" applyProtection="1">
      <alignment vertical="center" shrinkToFit="1"/>
      <protection locked="0"/>
    </xf>
    <xf numFmtId="187" fontId="2" fillId="33" borderId="136" xfId="62" applyNumberFormat="1" applyFill="1" applyBorder="1" applyAlignment="1" applyProtection="1">
      <alignment vertical="center" shrinkToFit="1"/>
      <protection locked="0"/>
    </xf>
    <xf numFmtId="0" fontId="2" fillId="33" borderId="155" xfId="62" applyFill="1" applyBorder="1" applyAlignment="1" applyProtection="1">
      <alignment horizontal="center" vertical="center" shrinkToFit="1"/>
      <protection locked="0"/>
    </xf>
    <xf numFmtId="0" fontId="2" fillId="33" borderId="156" xfId="62" applyFill="1" applyBorder="1" applyAlignment="1" applyProtection="1">
      <alignment horizontal="center" vertical="center" shrinkToFit="1"/>
      <protection locked="0"/>
    </xf>
    <xf numFmtId="187" fontId="2" fillId="33" borderId="85" xfId="62" applyNumberFormat="1" applyFill="1" applyBorder="1" applyAlignment="1" applyProtection="1">
      <alignment vertical="center" shrinkToFit="1"/>
      <protection locked="0"/>
    </xf>
    <xf numFmtId="187" fontId="2" fillId="33" borderId="17" xfId="62" applyNumberFormat="1" applyFill="1" applyBorder="1" applyAlignment="1" applyProtection="1">
      <alignment vertical="center" shrinkToFit="1"/>
      <protection locked="0"/>
    </xf>
    <xf numFmtId="187" fontId="2" fillId="33" borderId="134" xfId="62" applyNumberFormat="1" applyFill="1" applyBorder="1" applyAlignment="1" applyProtection="1">
      <alignment vertical="center" shrinkToFit="1"/>
      <protection locked="0"/>
    </xf>
    <xf numFmtId="40" fontId="2" fillId="33" borderId="44" xfId="62" applyNumberFormat="1" applyFill="1" applyBorder="1" applyAlignment="1" applyProtection="1">
      <alignment horizontal="center" vertical="center" shrinkToFit="1"/>
      <protection locked="0"/>
    </xf>
    <xf numFmtId="40" fontId="2" fillId="33" borderId="162" xfId="62" applyNumberFormat="1" applyFill="1" applyBorder="1" applyAlignment="1" applyProtection="1">
      <alignment horizontal="center" vertical="center" shrinkToFit="1"/>
      <protection locked="0"/>
    </xf>
    <xf numFmtId="186" fontId="2" fillId="34" borderId="82" xfId="62" applyNumberFormat="1" applyFill="1" applyBorder="1" applyAlignment="1" applyProtection="1">
      <alignment vertical="center" shrinkToFit="1"/>
      <protection locked="0"/>
    </xf>
    <xf numFmtId="0" fontId="0" fillId="0" borderId="69" xfId="0" applyBorder="1" applyAlignment="1">
      <alignment vertical="center" shrinkToFit="1"/>
    </xf>
    <xf numFmtId="0" fontId="0" fillId="0" borderId="99" xfId="0" applyBorder="1" applyAlignment="1">
      <alignment vertical="center" shrinkToFit="1"/>
    </xf>
    <xf numFmtId="40" fontId="2" fillId="33" borderId="67" xfId="50" applyNumberFormat="1" applyFont="1" applyFill="1" applyBorder="1" applyAlignment="1" applyProtection="1">
      <alignment vertical="center" shrinkToFit="1"/>
      <protection locked="0"/>
    </xf>
    <xf numFmtId="40" fontId="2" fillId="33" borderId="17" xfId="50" applyNumberFormat="1" applyFont="1" applyFill="1" applyBorder="1" applyAlignment="1" applyProtection="1">
      <alignment vertical="center" shrinkToFit="1"/>
      <protection locked="0"/>
    </xf>
    <xf numFmtId="40" fontId="2" fillId="33" borderId="37" xfId="50" applyNumberFormat="1" applyFont="1" applyFill="1" applyBorder="1" applyAlignment="1" applyProtection="1">
      <alignment vertical="center" shrinkToFit="1"/>
      <protection locked="0"/>
    </xf>
    <xf numFmtId="40" fontId="2" fillId="33" borderId="31" xfId="50" applyNumberFormat="1" applyFont="1" applyFill="1" applyBorder="1" applyAlignment="1" applyProtection="1">
      <alignment vertical="center" shrinkToFit="1"/>
      <protection locked="0"/>
    </xf>
    <xf numFmtId="40" fontId="2" fillId="33" borderId="155" xfId="62" applyNumberFormat="1" applyFill="1" applyBorder="1" applyAlignment="1" applyProtection="1">
      <alignment horizontal="center" vertical="center" shrinkToFit="1"/>
      <protection locked="0"/>
    </xf>
    <xf numFmtId="40" fontId="2" fillId="33" borderId="156" xfId="62" applyNumberFormat="1" applyFill="1" applyBorder="1" applyAlignment="1" applyProtection="1">
      <alignment horizontal="center" vertical="center" shrinkToFit="1"/>
      <protection locked="0"/>
    </xf>
    <xf numFmtId="0" fontId="17" fillId="0" borderId="35" xfId="62" applyFont="1" applyBorder="1" applyAlignment="1" applyProtection="1">
      <alignment horizontal="center" vertical="center" wrapText="1"/>
      <protection locked="0"/>
    </xf>
    <xf numFmtId="0" fontId="17" fillId="0" borderId="38" xfId="62" applyFont="1" applyBorder="1" applyAlignment="1" applyProtection="1">
      <alignment horizontal="center" vertical="center" wrapText="1"/>
      <protection locked="0"/>
    </xf>
    <xf numFmtId="0" fontId="17" fillId="0" borderId="42" xfId="62" applyFont="1" applyBorder="1" applyAlignment="1" applyProtection="1">
      <alignment horizontal="center" vertical="center" wrapText="1"/>
      <protection locked="0"/>
    </xf>
    <xf numFmtId="0" fontId="17" fillId="0" borderId="40" xfId="62" applyFont="1" applyBorder="1" applyAlignment="1" applyProtection="1">
      <alignment horizontal="center" vertical="center" wrapText="1"/>
      <protection locked="0"/>
    </xf>
    <xf numFmtId="0" fontId="17" fillId="0" borderId="33" xfId="62" applyFont="1" applyBorder="1" applyAlignment="1" applyProtection="1">
      <alignment horizontal="center" vertical="center" wrapText="1"/>
      <protection locked="0"/>
    </xf>
    <xf numFmtId="0" fontId="17" fillId="0" borderId="36" xfId="62" applyFont="1" applyBorder="1" applyAlignment="1" applyProtection="1">
      <alignment horizontal="center" vertical="center" wrapText="1"/>
      <protection locked="0"/>
    </xf>
    <xf numFmtId="187" fontId="2" fillId="33" borderId="20" xfId="62" applyNumberFormat="1" applyFill="1" applyBorder="1" applyAlignment="1" applyProtection="1">
      <alignment vertical="center" shrinkToFit="1"/>
      <protection locked="0"/>
    </xf>
    <xf numFmtId="187" fontId="2" fillId="33" borderId="44" xfId="62" applyNumberFormat="1" applyFill="1" applyBorder="1" applyAlignment="1" applyProtection="1">
      <alignment vertical="center" shrinkToFit="1"/>
      <protection locked="0"/>
    </xf>
    <xf numFmtId="187" fontId="2" fillId="33" borderId="162" xfId="62" applyNumberFormat="1" applyFill="1" applyBorder="1" applyAlignment="1" applyProtection="1">
      <alignment vertical="center" shrinkToFit="1"/>
      <protection locked="0"/>
    </xf>
    <xf numFmtId="0" fontId="2" fillId="0" borderId="155" xfId="62" applyFont="1" applyBorder="1" applyAlignment="1" applyProtection="1">
      <alignment horizontal="center" vertical="center" wrapText="1"/>
      <protection locked="0"/>
    </xf>
    <xf numFmtId="0" fontId="2" fillId="0" borderId="44" xfId="62" applyFont="1" applyBorder="1" applyAlignment="1" applyProtection="1">
      <alignment horizontal="center" vertical="center" wrapText="1"/>
      <protection locked="0"/>
    </xf>
    <xf numFmtId="0" fontId="2" fillId="17" borderId="67" xfId="62" applyFill="1" applyBorder="1" applyAlignment="1" applyProtection="1">
      <alignment horizontal="center" vertical="center" textRotation="255" wrapText="1"/>
      <protection locked="0"/>
    </xf>
    <xf numFmtId="0" fontId="2" fillId="17" borderId="17" xfId="62" applyFill="1" applyBorder="1" applyAlignment="1" applyProtection="1">
      <alignment horizontal="center" vertical="center" textRotation="255" wrapText="1"/>
      <protection locked="0"/>
    </xf>
    <xf numFmtId="0" fontId="2" fillId="17" borderId="134" xfId="62" applyFill="1" applyBorder="1" applyAlignment="1" applyProtection="1">
      <alignment horizontal="center" vertical="center" textRotation="255" wrapText="1"/>
      <protection locked="0"/>
    </xf>
    <xf numFmtId="0" fontId="2" fillId="13" borderId="67" xfId="62" applyFill="1" applyBorder="1" applyAlignment="1" applyProtection="1">
      <alignment horizontal="center" vertical="center" textRotation="255" wrapText="1"/>
      <protection locked="0"/>
    </xf>
    <xf numFmtId="0" fontId="2" fillId="13" borderId="17" xfId="62" applyFill="1" applyBorder="1" applyAlignment="1" applyProtection="1">
      <alignment horizontal="center" vertical="center" textRotation="255" wrapText="1"/>
      <protection locked="0"/>
    </xf>
    <xf numFmtId="0" fontId="2" fillId="13" borderId="134" xfId="62" applyFill="1" applyBorder="1" applyAlignment="1" applyProtection="1">
      <alignment horizontal="center" vertical="center" textRotation="255" wrapText="1"/>
      <protection locked="0"/>
    </xf>
    <xf numFmtId="0" fontId="2" fillId="0" borderId="100" xfId="62" applyBorder="1" applyAlignment="1" applyProtection="1">
      <alignment horizontal="center" vertical="center" wrapText="1"/>
      <protection locked="0"/>
    </xf>
    <xf numFmtId="0" fontId="2" fillId="0" borderId="81" xfId="62" applyBorder="1" applyAlignment="1" applyProtection="1">
      <alignment horizontal="center" vertical="center" wrapText="1"/>
      <protection locked="0"/>
    </xf>
    <xf numFmtId="0" fontId="0" fillId="0" borderId="81" xfId="0" applyBorder="1" applyAlignment="1">
      <alignment horizontal="center" vertical="center" wrapText="1"/>
    </xf>
    <xf numFmtId="0" fontId="2" fillId="37" borderId="86" xfId="62" applyFont="1" applyFill="1" applyBorder="1" applyAlignment="1" applyProtection="1">
      <alignment horizontal="center" vertical="center" wrapText="1" shrinkToFit="1"/>
      <protection locked="0"/>
    </xf>
    <xf numFmtId="0" fontId="0" fillId="0" borderId="76" xfId="0" applyFont="1" applyBorder="1" applyAlignment="1">
      <alignment horizontal="center" vertical="center" wrapText="1" shrinkToFit="1"/>
    </xf>
    <xf numFmtId="0" fontId="0" fillId="0" borderId="74" xfId="0" applyFont="1" applyBorder="1" applyAlignment="1">
      <alignment horizontal="center" vertical="center" wrapText="1" shrinkToFit="1"/>
    </xf>
    <xf numFmtId="40" fontId="2" fillId="33" borderId="85" xfId="50" applyNumberFormat="1" applyFont="1" applyFill="1" applyBorder="1" applyAlignment="1" applyProtection="1">
      <alignment vertical="center" shrinkToFit="1"/>
      <protection locked="0"/>
    </xf>
    <xf numFmtId="40" fontId="2" fillId="33" borderId="134" xfId="50" applyNumberFormat="1" applyFont="1" applyFill="1" applyBorder="1" applyAlignment="1" applyProtection="1">
      <alignment vertical="center" shrinkToFit="1"/>
      <protection locked="0"/>
    </xf>
    <xf numFmtId="186" fontId="2" fillId="35" borderId="163" xfId="50" applyNumberFormat="1" applyFont="1" applyFill="1" applyBorder="1" applyAlignment="1" applyProtection="1">
      <alignment vertical="center" shrinkToFit="1"/>
      <protection locked="0"/>
    </xf>
    <xf numFmtId="0" fontId="0" fillId="0" borderId="157" xfId="0" applyBorder="1" applyAlignment="1">
      <alignment vertical="center" shrinkToFit="1"/>
    </xf>
    <xf numFmtId="0" fontId="0" fillId="0" borderId="47" xfId="0" applyBorder="1" applyAlignment="1">
      <alignment vertical="center" shrinkToFit="1"/>
    </xf>
    <xf numFmtId="0" fontId="2" fillId="0" borderId="67" xfId="62" applyBorder="1" applyAlignment="1" applyProtection="1">
      <alignment horizontal="center" vertical="center" wrapText="1"/>
      <protection locked="0"/>
    </xf>
    <xf numFmtId="0" fontId="2" fillId="0" borderId="17" xfId="62" applyBorder="1" applyAlignment="1" applyProtection="1">
      <alignment horizontal="center" vertical="center" wrapText="1"/>
      <protection locked="0"/>
    </xf>
    <xf numFmtId="0" fontId="2" fillId="15" borderId="67" xfId="62" applyFill="1" applyBorder="1" applyAlignment="1" applyProtection="1">
      <alignment horizontal="center" vertical="center" textRotation="255" wrapText="1"/>
      <protection locked="0"/>
    </xf>
    <xf numFmtId="0" fontId="2" fillId="15" borderId="17" xfId="62" applyFill="1" applyBorder="1" applyAlignment="1" applyProtection="1">
      <alignment horizontal="center" vertical="center" textRotation="255" wrapText="1"/>
      <protection locked="0"/>
    </xf>
    <xf numFmtId="0" fontId="2" fillId="15" borderId="134" xfId="62" applyFill="1" applyBorder="1" applyAlignment="1" applyProtection="1">
      <alignment horizontal="center" vertical="center" textRotation="255" wrapText="1"/>
      <protection locked="0"/>
    </xf>
    <xf numFmtId="0" fontId="113" fillId="0" borderId="161" xfId="50" applyNumberFormat="1" applyFont="1" applyFill="1" applyBorder="1" applyAlignment="1" applyProtection="1">
      <alignment horizontal="right" vertical="center" shrinkToFit="1"/>
      <protection locked="0"/>
    </xf>
    <xf numFmtId="184" fontId="2" fillId="34" borderId="159" xfId="62" applyNumberFormat="1" applyFill="1" applyBorder="1" applyAlignment="1" applyProtection="1">
      <alignment vertical="center" shrinkToFit="1"/>
      <protection locked="0"/>
    </xf>
    <xf numFmtId="0" fontId="0" fillId="0" borderId="90" xfId="0" applyBorder="1" applyAlignment="1">
      <alignment vertical="center" shrinkToFit="1"/>
    </xf>
    <xf numFmtId="0" fontId="0" fillId="0" borderId="38" xfId="0" applyBorder="1" applyAlignment="1">
      <alignment vertical="center" shrinkToFit="1"/>
    </xf>
    <xf numFmtId="0" fontId="5" fillId="0" borderId="0" xfId="62" applyFont="1" applyAlignment="1" applyProtection="1">
      <alignment vertical="center" shrinkToFit="1"/>
      <protection locked="0"/>
    </xf>
    <xf numFmtId="0" fontId="2" fillId="0" borderId="57" xfId="62" applyBorder="1" applyAlignment="1" applyProtection="1">
      <alignment horizontal="center" vertical="center" wrapText="1"/>
      <protection locked="0"/>
    </xf>
    <xf numFmtId="0" fontId="2" fillId="0" borderId="164" xfId="62" applyBorder="1" applyAlignment="1" applyProtection="1">
      <alignment horizontal="center" vertical="center" wrapText="1"/>
      <protection locked="0"/>
    </xf>
    <xf numFmtId="0" fontId="5" fillId="0" borderId="0" xfId="62" applyFont="1" applyAlignment="1" applyProtection="1">
      <alignment horizontal="left" vertical="center"/>
      <protection locked="0"/>
    </xf>
    <xf numFmtId="0" fontId="15" fillId="0" borderId="0" xfId="65" applyFont="1" applyAlignment="1" applyProtection="1">
      <alignment vertical="center"/>
      <protection locked="0"/>
    </xf>
    <xf numFmtId="0" fontId="11" fillId="0" borderId="92" xfId="62" applyFont="1" applyBorder="1" applyAlignment="1" applyProtection="1">
      <alignment horizontal="center"/>
      <protection locked="0"/>
    </xf>
    <xf numFmtId="0" fontId="11" fillId="0" borderId="143" xfId="62" applyFont="1" applyBorder="1" applyAlignment="1" applyProtection="1">
      <alignment horizontal="center"/>
      <protection locked="0"/>
    </xf>
    <xf numFmtId="0" fontId="2" fillId="0" borderId="24" xfId="62" applyBorder="1" applyAlignment="1" applyProtection="1">
      <alignment horizontal="right" vertical="center" textRotation="255" shrinkToFit="1"/>
      <protection locked="0"/>
    </xf>
    <xf numFmtId="0" fontId="2" fillId="0" borderId="128" xfId="62" applyBorder="1" applyAlignment="1" applyProtection="1">
      <alignment horizontal="right" vertical="center" textRotation="255" shrinkToFit="1"/>
      <protection locked="0"/>
    </xf>
    <xf numFmtId="0" fontId="2" fillId="0" borderId="108" xfId="62" applyBorder="1" applyAlignment="1" applyProtection="1">
      <alignment horizontal="right" vertical="center" textRotation="255" shrinkToFit="1"/>
      <protection locked="0"/>
    </xf>
    <xf numFmtId="186" fontId="2" fillId="35" borderId="141" xfId="50" applyNumberFormat="1" applyFont="1" applyFill="1" applyBorder="1" applyAlignment="1" applyProtection="1">
      <alignment vertical="center" shrinkToFit="1"/>
      <protection/>
    </xf>
    <xf numFmtId="0" fontId="0" fillId="35" borderId="76" xfId="0" applyFill="1" applyBorder="1" applyAlignment="1">
      <alignment vertical="center" shrinkToFit="1"/>
    </xf>
    <xf numFmtId="0" fontId="2" fillId="0" borderId="165" xfId="62" applyBorder="1" applyAlignment="1" applyProtection="1">
      <alignment vertical="center" shrinkToFit="1"/>
      <protection locked="0"/>
    </xf>
    <xf numFmtId="0" fontId="2" fillId="0" borderId="146" xfId="62" applyBorder="1" applyAlignment="1" applyProtection="1">
      <alignment vertical="center" shrinkToFit="1"/>
      <protection locked="0"/>
    </xf>
    <xf numFmtId="186" fontId="2" fillId="35" borderId="166" xfId="50" applyNumberFormat="1" applyFont="1" applyFill="1" applyBorder="1" applyAlignment="1" applyProtection="1">
      <alignment vertical="center" shrinkToFit="1"/>
      <protection locked="0"/>
    </xf>
    <xf numFmtId="0" fontId="0" fillId="0" borderId="167" xfId="0" applyBorder="1" applyAlignment="1">
      <alignment vertical="center" shrinkToFit="1"/>
    </xf>
    <xf numFmtId="0" fontId="0" fillId="0" borderId="55" xfId="0" applyBorder="1" applyAlignment="1">
      <alignment vertical="center" shrinkToFit="1"/>
    </xf>
    <xf numFmtId="186" fontId="9" fillId="28" borderId="161" xfId="50" applyNumberFormat="1" applyFont="1" applyFill="1" applyBorder="1" applyAlignment="1" applyProtection="1">
      <alignment vertical="center" shrinkToFit="1"/>
      <protection/>
    </xf>
    <xf numFmtId="186" fontId="9" fillId="28" borderId="92" xfId="50" applyNumberFormat="1" applyFont="1" applyFill="1" applyBorder="1" applyAlignment="1" applyProtection="1">
      <alignment vertical="center" shrinkToFit="1"/>
      <protection/>
    </xf>
    <xf numFmtId="186" fontId="9" fillId="28" borderId="36" xfId="50" applyNumberFormat="1" applyFont="1" applyFill="1" applyBorder="1" applyAlignment="1" applyProtection="1">
      <alignment vertical="center" shrinkToFit="1"/>
      <protection/>
    </xf>
    <xf numFmtId="0" fontId="113" fillId="0" borderId="153" xfId="62" applyFont="1" applyBorder="1" applyAlignment="1" applyProtection="1">
      <alignment horizontal="right" vertical="center" shrinkToFit="1"/>
      <protection locked="0"/>
    </xf>
    <xf numFmtId="0" fontId="0" fillId="0" borderId="88" xfId="0" applyBorder="1" applyAlignment="1">
      <alignment horizontal="right" vertical="center" shrinkToFit="1"/>
    </xf>
    <xf numFmtId="0" fontId="0" fillId="0" borderId="137" xfId="0" applyBorder="1" applyAlignment="1">
      <alignment horizontal="right" vertical="center" shrinkToFit="1"/>
    </xf>
    <xf numFmtId="187" fontId="113" fillId="0" borderId="161" xfId="62" applyNumberFormat="1" applyFont="1" applyBorder="1" applyAlignment="1" applyProtection="1">
      <alignment horizontal="right" vertical="center" shrinkToFit="1"/>
      <protection locked="0"/>
    </xf>
    <xf numFmtId="0" fontId="2" fillId="39" borderId="85" xfId="62" applyFont="1" applyFill="1" applyBorder="1" applyAlignment="1" applyProtection="1">
      <alignment horizontal="center" vertical="center" wrapText="1"/>
      <protection locked="0"/>
    </xf>
    <xf numFmtId="0" fontId="2" fillId="39" borderId="142" xfId="62" applyFont="1" applyFill="1" applyBorder="1" applyAlignment="1" applyProtection="1">
      <alignment horizontal="center" vertical="center" wrapText="1"/>
      <protection locked="0"/>
    </xf>
    <xf numFmtId="188" fontId="2" fillId="28" borderId="60" xfId="50" applyNumberFormat="1" applyFont="1" applyFill="1" applyBorder="1" applyAlignment="1" applyProtection="1">
      <alignment vertical="center" shrinkToFit="1"/>
      <protection locked="0"/>
    </xf>
    <xf numFmtId="0" fontId="2" fillId="0" borderId="25" xfId="62" applyFont="1" applyBorder="1" applyAlignment="1" applyProtection="1">
      <alignment horizontal="center" vertical="center" wrapText="1"/>
      <protection locked="0"/>
    </xf>
    <xf numFmtId="0" fontId="2" fillId="0" borderId="18" xfId="62" applyFont="1" applyBorder="1" applyAlignment="1" applyProtection="1">
      <alignment horizontal="center" vertical="center" wrapText="1"/>
      <protection locked="0"/>
    </xf>
    <xf numFmtId="184" fontId="2" fillId="34" borderId="82" xfId="50" applyNumberFormat="1" applyFont="1" applyFill="1" applyBorder="1" applyAlignment="1" applyProtection="1" quotePrefix="1">
      <alignment vertical="center" shrinkToFit="1"/>
      <protection locked="0"/>
    </xf>
    <xf numFmtId="186" fontId="9" fillId="28" borderId="168" xfId="50" applyNumberFormat="1" applyFont="1" applyFill="1" applyBorder="1" applyAlignment="1" applyProtection="1">
      <alignment vertical="center" shrinkToFit="1"/>
      <protection/>
    </xf>
    <xf numFmtId="0" fontId="0" fillId="0" borderId="169" xfId="0" applyBorder="1" applyAlignment="1">
      <alignment vertical="center" shrinkToFit="1"/>
    </xf>
    <xf numFmtId="0" fontId="0" fillId="0" borderId="116" xfId="0" applyBorder="1" applyAlignment="1">
      <alignment vertical="center" shrinkToFit="1"/>
    </xf>
    <xf numFmtId="184" fontId="9" fillId="34" borderId="159" xfId="50" applyNumberFormat="1" applyFont="1" applyFill="1" applyBorder="1" applyAlignment="1" applyProtection="1" quotePrefix="1">
      <alignment vertical="center" shrinkToFit="1"/>
      <protection locked="0"/>
    </xf>
    <xf numFmtId="0" fontId="2" fillId="40" borderId="159" xfId="62" applyFont="1" applyFill="1" applyBorder="1" applyAlignment="1" applyProtection="1">
      <alignment horizontal="center" vertical="center" wrapText="1" shrinkToFit="1"/>
      <protection locked="0"/>
    </xf>
    <xf numFmtId="0" fontId="0" fillId="40" borderId="90" xfId="0" applyFont="1" applyFill="1" applyBorder="1" applyAlignment="1">
      <alignment horizontal="center" vertical="center" wrapText="1" shrinkToFit="1"/>
    </xf>
    <xf numFmtId="0" fontId="0" fillId="40" borderId="38" xfId="0" applyFont="1" applyFill="1" applyBorder="1" applyAlignment="1">
      <alignment horizontal="center" vertical="center" wrapText="1" shrinkToFit="1"/>
    </xf>
    <xf numFmtId="0" fontId="0" fillId="0" borderId="57" xfId="0" applyFont="1" applyBorder="1" applyAlignment="1">
      <alignment horizontal="center" vertical="center" wrapText="1" shrinkToFit="1"/>
    </xf>
    <xf numFmtId="0" fontId="0" fillId="0" borderId="0" xfId="0" applyFont="1" applyAlignment="1">
      <alignment horizontal="center" vertical="center" wrapText="1" shrinkToFit="1"/>
    </xf>
    <xf numFmtId="0" fontId="0" fillId="0" borderId="40" xfId="0" applyFont="1" applyBorder="1" applyAlignment="1">
      <alignment horizontal="center" vertical="center" wrapText="1" shrinkToFit="1"/>
    </xf>
    <xf numFmtId="0" fontId="0" fillId="0" borderId="161" xfId="0" applyFont="1" applyBorder="1" applyAlignment="1">
      <alignment horizontal="center" vertical="center" wrapText="1" shrinkToFit="1"/>
    </xf>
    <xf numFmtId="0" fontId="0" fillId="0" borderId="92" xfId="0" applyFont="1" applyBorder="1" applyAlignment="1">
      <alignment horizontal="center" vertical="center" wrapText="1" shrinkToFit="1"/>
    </xf>
    <xf numFmtId="0" fontId="0" fillId="0" borderId="36" xfId="0" applyFont="1" applyBorder="1" applyAlignment="1">
      <alignment horizontal="center" vertical="center" wrapText="1" shrinkToFit="1"/>
    </xf>
    <xf numFmtId="0" fontId="2" fillId="38" borderId="80" xfId="62" applyFont="1" applyFill="1" applyBorder="1" applyAlignment="1" applyProtection="1">
      <alignment horizontal="center" vertical="center" wrapText="1" shrinkToFit="1"/>
      <protection locked="0"/>
    </xf>
    <xf numFmtId="0" fontId="0" fillId="0" borderId="81" xfId="0" applyFont="1" applyBorder="1" applyAlignment="1">
      <alignment horizontal="center" vertical="center" wrapText="1" shrinkToFit="1"/>
    </xf>
    <xf numFmtId="0" fontId="0" fillId="0" borderId="98" xfId="0" applyFont="1" applyBorder="1" applyAlignment="1">
      <alignment horizontal="center" vertical="center" wrapText="1" shrinkToFit="1"/>
    </xf>
    <xf numFmtId="0" fontId="2" fillId="35" borderId="22" xfId="62" applyFill="1" applyBorder="1" applyAlignment="1" applyProtection="1">
      <alignment horizontal="center" vertical="center" wrapText="1"/>
      <protection locked="0"/>
    </xf>
    <xf numFmtId="0" fontId="2" fillId="35" borderId="31" xfId="62" applyFill="1" applyBorder="1" applyAlignment="1" applyProtection="1">
      <alignment horizontal="center" vertical="center" wrapText="1"/>
      <protection locked="0"/>
    </xf>
    <xf numFmtId="0" fontId="2" fillId="35" borderId="21" xfId="62" applyFill="1" applyBorder="1" applyAlignment="1" applyProtection="1">
      <alignment horizontal="center" vertical="center" wrapText="1"/>
      <protection locked="0"/>
    </xf>
    <xf numFmtId="0" fontId="2" fillId="35" borderId="30" xfId="62" applyFill="1" applyBorder="1" applyAlignment="1" applyProtection="1">
      <alignment horizontal="center" vertical="center" wrapText="1"/>
      <protection locked="0"/>
    </xf>
    <xf numFmtId="0" fontId="2" fillId="0" borderId="17" xfId="62" applyFont="1" applyBorder="1" applyAlignment="1" applyProtection="1">
      <alignment horizontal="center" vertical="center" wrapText="1"/>
      <protection locked="0"/>
    </xf>
    <xf numFmtId="0" fontId="2" fillId="0" borderId="142" xfId="62" applyFont="1" applyBorder="1" applyAlignment="1" applyProtection="1">
      <alignment horizontal="center" vertical="center" wrapText="1"/>
      <protection locked="0"/>
    </xf>
    <xf numFmtId="0" fontId="2" fillId="0" borderId="100" xfId="62" applyFont="1" applyBorder="1" applyAlignment="1" applyProtection="1">
      <alignment horizontal="center" vertical="center" wrapText="1"/>
      <protection locked="0"/>
    </xf>
    <xf numFmtId="0" fontId="2" fillId="0" borderId="170" xfId="62" applyFont="1" applyBorder="1" applyAlignment="1" applyProtection="1">
      <alignment horizontal="center" vertical="center" wrapText="1"/>
      <protection locked="0"/>
    </xf>
    <xf numFmtId="0" fontId="2" fillId="0" borderId="21" xfId="62" applyFont="1" applyBorder="1" applyAlignment="1" applyProtection="1">
      <alignment horizontal="center" vertical="center" wrapText="1"/>
      <protection locked="0"/>
    </xf>
    <xf numFmtId="0" fontId="2" fillId="0" borderId="30" xfId="62" applyFont="1" applyBorder="1" applyAlignment="1" applyProtection="1">
      <alignment horizontal="center" vertical="center" wrapText="1"/>
      <protection locked="0"/>
    </xf>
    <xf numFmtId="0" fontId="148" fillId="36" borderId="59" xfId="65" applyFont="1" applyFill="1" applyBorder="1" applyAlignment="1" applyProtection="1">
      <alignment horizontal="center" wrapText="1"/>
      <protection locked="0"/>
    </xf>
    <xf numFmtId="0" fontId="148" fillId="36" borderId="0" xfId="65" applyFont="1" applyFill="1" applyBorder="1" applyAlignment="1" applyProtection="1">
      <alignment horizontal="center" wrapText="1"/>
      <protection locked="0"/>
    </xf>
    <xf numFmtId="0" fontId="2" fillId="0" borderId="171" xfId="65" applyFont="1" applyBorder="1" applyAlignment="1" applyProtection="1">
      <alignment horizontal="center" vertical="center"/>
      <protection locked="0"/>
    </xf>
    <xf numFmtId="0" fontId="16" fillId="35" borderId="86" xfId="0" applyFont="1" applyFill="1" applyBorder="1" applyAlignment="1" applyProtection="1">
      <alignment vertical="center" shrinkToFit="1"/>
      <protection locked="0"/>
    </xf>
    <xf numFmtId="0" fontId="16" fillId="35" borderId="72" xfId="0" applyFont="1" applyFill="1" applyBorder="1" applyAlignment="1" applyProtection="1">
      <alignment vertical="center" shrinkToFit="1"/>
      <protection locked="0"/>
    </xf>
    <xf numFmtId="193" fontId="119" fillId="33" borderId="68" xfId="50" applyNumberFormat="1" applyFont="1" applyFill="1" applyBorder="1" applyAlignment="1" applyProtection="1">
      <alignment horizontal="center" vertical="center" shrinkToFit="1"/>
      <protection locked="0"/>
    </xf>
    <xf numFmtId="193" fontId="119" fillId="33" borderId="156" xfId="50" applyNumberFormat="1" applyFont="1" applyFill="1" applyBorder="1" applyAlignment="1" applyProtection="1">
      <alignment horizontal="center" vertical="center" shrinkToFit="1"/>
      <protection locked="0"/>
    </xf>
    <xf numFmtId="0" fontId="0" fillId="0" borderId="75" xfId="0" applyBorder="1" applyAlignment="1">
      <alignment horizontal="center" vertical="center" shrinkToFit="1"/>
    </xf>
    <xf numFmtId="0" fontId="0" fillId="0" borderId="66" xfId="0" applyBorder="1" applyAlignment="1">
      <alignment horizontal="center" vertical="center" shrinkToFit="1"/>
    </xf>
    <xf numFmtId="193" fontId="16" fillId="33" borderId="155" xfId="50" applyNumberFormat="1" applyFont="1" applyFill="1" applyBorder="1" applyAlignment="1" applyProtection="1">
      <alignment horizontal="center" vertical="center" shrinkToFit="1"/>
      <protection locked="0"/>
    </xf>
    <xf numFmtId="0" fontId="0" fillId="0" borderId="44" xfId="0" applyBorder="1" applyAlignment="1">
      <alignment horizontal="center" vertical="center" shrinkToFit="1"/>
    </xf>
    <xf numFmtId="0" fontId="0" fillId="0" borderId="162" xfId="0" applyBorder="1" applyAlignment="1">
      <alignment horizontal="center" vertical="center" shrinkToFit="1"/>
    </xf>
    <xf numFmtId="193" fontId="16" fillId="35" borderId="86" xfId="50" applyNumberFormat="1" applyFont="1" applyFill="1" applyBorder="1" applyAlignment="1" applyProtection="1">
      <alignment vertical="center" wrapText="1"/>
      <protection locked="0"/>
    </xf>
    <xf numFmtId="193" fontId="16" fillId="35" borderId="72" xfId="50" applyNumberFormat="1" applyFont="1" applyFill="1" applyBorder="1" applyAlignment="1" applyProtection="1">
      <alignment vertical="center" wrapText="1"/>
      <protection locked="0"/>
    </xf>
    <xf numFmtId="193" fontId="119" fillId="33" borderId="80" xfId="50" applyNumberFormat="1" applyFont="1" applyFill="1" applyBorder="1" applyAlignment="1" applyProtection="1">
      <alignment horizontal="center" vertical="center" shrinkToFit="1"/>
      <protection locked="0"/>
    </xf>
    <xf numFmtId="193" fontId="119" fillId="33" borderId="170" xfId="50" applyNumberFormat="1" applyFont="1" applyFill="1" applyBorder="1" applyAlignment="1" applyProtection="1">
      <alignment horizontal="center" vertical="center" shrinkToFit="1"/>
      <protection locked="0"/>
    </xf>
    <xf numFmtId="193" fontId="119" fillId="33" borderId="86" xfId="50" applyNumberFormat="1" applyFont="1" applyFill="1" applyBorder="1" applyAlignment="1" applyProtection="1">
      <alignment horizontal="center" vertical="center" shrinkToFit="1"/>
      <protection locked="0"/>
    </xf>
    <xf numFmtId="193" fontId="119" fillId="33" borderId="72" xfId="50" applyNumberFormat="1" applyFont="1" applyFill="1" applyBorder="1" applyAlignment="1" applyProtection="1">
      <alignment horizontal="center" vertical="center" shrinkToFit="1"/>
      <protection locked="0"/>
    </xf>
    <xf numFmtId="193" fontId="119" fillId="33" borderId="83" xfId="50" applyNumberFormat="1" applyFont="1" applyFill="1" applyBorder="1" applyAlignment="1" applyProtection="1">
      <alignment horizontal="center" vertical="center" shrinkToFit="1"/>
      <protection locked="0"/>
    </xf>
    <xf numFmtId="193" fontId="119" fillId="33" borderId="87" xfId="50" applyNumberFormat="1" applyFont="1" applyFill="1" applyBorder="1" applyAlignment="1" applyProtection="1">
      <alignment horizontal="center" vertical="center" shrinkToFit="1"/>
      <protection locked="0"/>
    </xf>
    <xf numFmtId="202" fontId="119" fillId="33" borderId="80" xfId="50" applyNumberFormat="1" applyFont="1" applyFill="1" applyBorder="1" applyAlignment="1" applyProtection="1">
      <alignment horizontal="center" vertical="center" shrinkToFit="1"/>
      <protection locked="0"/>
    </xf>
    <xf numFmtId="202" fontId="119" fillId="33" borderId="170" xfId="50" applyNumberFormat="1" applyFont="1" applyFill="1" applyBorder="1" applyAlignment="1" applyProtection="1">
      <alignment horizontal="center" vertical="center" shrinkToFit="1"/>
      <protection locked="0"/>
    </xf>
    <xf numFmtId="0" fontId="135" fillId="0" borderId="82" xfId="65" applyFont="1" applyBorder="1" applyAlignment="1" applyProtection="1">
      <alignment horizontal="center" vertical="center" wrapText="1"/>
      <protection locked="0"/>
    </xf>
    <xf numFmtId="0" fontId="135" fillId="0" borderId="69" xfId="65" applyFont="1" applyBorder="1" applyAlignment="1" applyProtection="1">
      <alignment horizontal="center" vertical="center" wrapText="1"/>
      <protection locked="0"/>
    </xf>
    <xf numFmtId="0" fontId="135" fillId="0" borderId="10" xfId="65" applyFont="1" applyBorder="1" applyAlignment="1" applyProtection="1">
      <alignment horizontal="center" vertical="center" wrapText="1"/>
      <protection locked="0"/>
    </xf>
    <xf numFmtId="0" fontId="11" fillId="0" borderId="151" xfId="65" applyFont="1" applyBorder="1" applyAlignment="1" applyProtection="1">
      <alignment horizontal="center" vertical="center"/>
      <protection locked="0"/>
    </xf>
    <xf numFmtId="0" fontId="11" fillId="0" borderId="84" xfId="65" applyFont="1" applyBorder="1" applyAlignment="1" applyProtection="1">
      <alignment horizontal="center" vertical="center"/>
      <protection locked="0"/>
    </xf>
    <xf numFmtId="0" fontId="11" fillId="0" borderId="87" xfId="65" applyFont="1" applyBorder="1" applyAlignment="1" applyProtection="1">
      <alignment horizontal="center" vertical="center"/>
      <protection locked="0"/>
    </xf>
    <xf numFmtId="0" fontId="16" fillId="0" borderId="100" xfId="65" applyFont="1" applyBorder="1" applyAlignment="1" applyProtection="1">
      <alignment horizontal="center" vertical="center"/>
      <protection locked="0"/>
    </xf>
    <xf numFmtId="0" fontId="16" fillId="0" borderId="81" xfId="65" applyFont="1" applyBorder="1" applyAlignment="1" applyProtection="1">
      <alignment horizontal="center" vertical="center"/>
      <protection locked="0"/>
    </xf>
    <xf numFmtId="0" fontId="16" fillId="0" borderId="170" xfId="65" applyFont="1" applyBorder="1" applyAlignment="1" applyProtection="1">
      <alignment horizontal="center" vertical="center"/>
      <protection locked="0"/>
    </xf>
    <xf numFmtId="0" fontId="16" fillId="0" borderId="82" xfId="65" applyFont="1" applyBorder="1" applyAlignment="1" applyProtection="1">
      <alignment horizontal="center" vertical="center"/>
      <protection locked="0"/>
    </xf>
    <xf numFmtId="0" fontId="16" fillId="0" borderId="69" xfId="65" applyFont="1" applyBorder="1" applyAlignment="1" applyProtection="1">
      <alignment horizontal="center" vertical="center"/>
      <protection locked="0"/>
    </xf>
    <xf numFmtId="0" fontId="16" fillId="0" borderId="10" xfId="65" applyFont="1" applyBorder="1" applyAlignment="1" applyProtection="1">
      <alignment horizontal="center" vertical="center"/>
      <protection locked="0"/>
    </xf>
    <xf numFmtId="0" fontId="11" fillId="0" borderId="100" xfId="65" applyFont="1" applyBorder="1" applyAlignment="1" applyProtection="1">
      <alignment horizontal="center" vertical="center"/>
      <protection locked="0"/>
    </xf>
    <xf numFmtId="0" fontId="11" fillId="0" borderId="81" xfId="65" applyFont="1" applyBorder="1" applyAlignment="1" applyProtection="1">
      <alignment horizontal="center" vertical="center"/>
      <protection locked="0"/>
    </xf>
    <xf numFmtId="0" fontId="11" fillId="0" borderId="170" xfId="65" applyFont="1" applyBorder="1" applyAlignment="1" applyProtection="1">
      <alignment horizontal="center" vertical="center"/>
      <protection locked="0"/>
    </xf>
    <xf numFmtId="196" fontId="120" fillId="0" borderId="59" xfId="65" applyNumberFormat="1" applyFont="1" applyBorder="1" applyAlignment="1" applyProtection="1">
      <alignment horizontal="right" vertical="top" shrinkToFit="1"/>
      <protection locked="0"/>
    </xf>
    <xf numFmtId="210" fontId="19" fillId="28" borderId="155" xfId="65" applyNumberFormat="1" applyFont="1" applyFill="1" applyBorder="1" applyAlignment="1">
      <alignment vertical="center" shrinkToFit="1"/>
      <protection/>
    </xf>
    <xf numFmtId="210" fontId="19" fillId="28" borderId="44" xfId="65" applyNumberFormat="1" applyFont="1" applyFill="1" applyBorder="1" applyAlignment="1">
      <alignment vertical="center" shrinkToFit="1"/>
      <protection/>
    </xf>
    <xf numFmtId="210" fontId="19" fillId="28" borderId="162" xfId="65" applyNumberFormat="1" applyFont="1" applyFill="1" applyBorder="1" applyAlignment="1">
      <alignment vertical="center" shrinkToFit="1"/>
      <protection/>
    </xf>
    <xf numFmtId="193" fontId="16" fillId="28" borderId="67" xfId="50" applyNumberFormat="1" applyFont="1" applyFill="1" applyBorder="1" applyAlignment="1" applyProtection="1">
      <alignment vertical="center" shrinkToFit="1"/>
      <protection locked="0"/>
    </xf>
    <xf numFmtId="193" fontId="16" fillId="28" borderId="17" xfId="50" applyNumberFormat="1" applyFont="1" applyFill="1" applyBorder="1" applyAlignment="1" applyProtection="1">
      <alignment vertical="center" shrinkToFit="1"/>
      <protection locked="0"/>
    </xf>
    <xf numFmtId="193" fontId="16" fillId="28" borderId="134" xfId="50" applyNumberFormat="1" applyFont="1" applyFill="1" applyBorder="1" applyAlignment="1" applyProtection="1">
      <alignment vertical="center" shrinkToFit="1"/>
      <protection locked="0"/>
    </xf>
    <xf numFmtId="193" fontId="16" fillId="33" borderId="27" xfId="50" applyNumberFormat="1" applyFont="1" applyFill="1" applyBorder="1" applyAlignment="1" applyProtection="1">
      <alignment horizontal="center" vertical="center" shrinkToFit="1"/>
      <protection locked="0"/>
    </xf>
    <xf numFmtId="193" fontId="16" fillId="33" borderId="58" xfId="50" applyNumberFormat="1" applyFont="1" applyFill="1" applyBorder="1" applyAlignment="1" applyProtection="1">
      <alignment horizontal="center" vertical="center" shrinkToFit="1"/>
      <protection locked="0"/>
    </xf>
    <xf numFmtId="193" fontId="16" fillId="33" borderId="42" xfId="50" applyNumberFormat="1" applyFont="1" applyFill="1" applyBorder="1" applyAlignment="1" applyProtection="1">
      <alignment horizontal="center" vertical="center" shrinkToFit="1"/>
      <protection locked="0"/>
    </xf>
    <xf numFmtId="193" fontId="16" fillId="33" borderId="15" xfId="50" applyNumberFormat="1" applyFont="1" applyFill="1" applyBorder="1" applyAlignment="1" applyProtection="1">
      <alignment horizontal="center" vertical="center" shrinkToFit="1"/>
      <protection locked="0"/>
    </xf>
    <xf numFmtId="193" fontId="16" fillId="33" borderId="138" xfId="50" applyNumberFormat="1" applyFont="1" applyFill="1" applyBorder="1" applyAlignment="1" applyProtection="1">
      <alignment horizontal="center" vertical="center" shrinkToFit="1"/>
      <protection locked="0"/>
    </xf>
    <xf numFmtId="193" fontId="16" fillId="33" borderId="135" xfId="50" applyNumberFormat="1" applyFont="1" applyFill="1" applyBorder="1" applyAlignment="1" applyProtection="1">
      <alignment horizontal="center" vertical="center" shrinkToFit="1"/>
      <protection locked="0"/>
    </xf>
    <xf numFmtId="193" fontId="119" fillId="33" borderId="29" xfId="50" applyNumberFormat="1" applyFont="1" applyFill="1" applyBorder="1" applyAlignment="1" applyProtection="1">
      <alignment horizontal="center" vertical="center" shrinkToFit="1"/>
      <protection locked="0"/>
    </xf>
    <xf numFmtId="193" fontId="119" fillId="33" borderId="10" xfId="50" applyNumberFormat="1" applyFont="1" applyFill="1" applyBorder="1" applyAlignment="1" applyProtection="1">
      <alignment horizontal="center" vertical="center" shrinkToFit="1"/>
      <protection locked="0"/>
    </xf>
    <xf numFmtId="0" fontId="16" fillId="0" borderId="0" xfId="65" applyFont="1" applyAlignment="1" applyProtection="1">
      <alignment vertical="center" wrapText="1"/>
      <protection locked="0"/>
    </xf>
    <xf numFmtId="193" fontId="16" fillId="28" borderId="27" xfId="50" applyNumberFormat="1" applyFont="1" applyFill="1" applyBorder="1" applyAlignment="1" applyProtection="1">
      <alignment vertical="center" shrinkToFit="1"/>
      <protection/>
    </xf>
    <xf numFmtId="193" fontId="16" fillId="28" borderId="42" xfId="50" applyNumberFormat="1" applyFont="1" applyFill="1" applyBorder="1" applyAlignment="1" applyProtection="1">
      <alignment vertical="center" shrinkToFit="1"/>
      <protection/>
    </xf>
    <xf numFmtId="193" fontId="16" fillId="28" borderId="138" xfId="50" applyNumberFormat="1" applyFont="1" applyFill="1" applyBorder="1" applyAlignment="1" applyProtection="1">
      <alignment vertical="center" shrinkToFit="1"/>
      <protection/>
    </xf>
    <xf numFmtId="193" fontId="16" fillId="28" borderId="37" xfId="50" applyNumberFormat="1" applyFont="1" applyFill="1" applyBorder="1" applyAlignment="1" applyProtection="1">
      <alignment vertical="center" shrinkToFit="1"/>
      <protection locked="0"/>
    </xf>
    <xf numFmtId="193" fontId="16" fillId="28" borderId="16" xfId="50" applyNumberFormat="1" applyFont="1" applyFill="1" applyBorder="1" applyAlignment="1" applyProtection="1">
      <alignment vertical="center" shrinkToFit="1"/>
      <protection locked="0"/>
    </xf>
    <xf numFmtId="193" fontId="16" fillId="28" borderId="136" xfId="50" applyNumberFormat="1" applyFont="1" applyFill="1" applyBorder="1" applyAlignment="1" applyProtection="1">
      <alignment vertical="center" shrinkToFit="1"/>
      <protection locked="0"/>
    </xf>
    <xf numFmtId="193" fontId="16" fillId="28" borderId="37" xfId="50" applyNumberFormat="1" applyFont="1" applyFill="1" applyBorder="1" applyAlignment="1" applyProtection="1">
      <alignment vertical="center" shrinkToFit="1"/>
      <protection/>
    </xf>
    <xf numFmtId="193" fontId="16" fillId="28" borderId="16" xfId="50" applyNumberFormat="1" applyFont="1" applyFill="1" applyBorder="1" applyAlignment="1" applyProtection="1">
      <alignment vertical="center" shrinkToFit="1"/>
      <protection/>
    </xf>
    <xf numFmtId="193" fontId="16" fillId="28" borderId="136" xfId="50" applyNumberFormat="1" applyFont="1" applyFill="1" applyBorder="1" applyAlignment="1" applyProtection="1">
      <alignment vertical="center" shrinkToFit="1"/>
      <protection/>
    </xf>
    <xf numFmtId="198" fontId="119" fillId="33" borderId="29" xfId="50" applyNumberFormat="1" applyFont="1" applyFill="1" applyBorder="1" applyAlignment="1" applyProtection="1">
      <alignment horizontal="center" vertical="center" shrinkToFit="1"/>
      <protection locked="0"/>
    </xf>
    <xf numFmtId="198" fontId="119" fillId="33" borderId="10" xfId="50" applyNumberFormat="1" applyFont="1" applyFill="1" applyBorder="1" applyAlignment="1" applyProtection="1">
      <alignment horizontal="center" vertical="center" shrinkToFit="1"/>
      <protection locked="0"/>
    </xf>
    <xf numFmtId="0" fontId="11" fillId="0" borderId="0" xfId="65" applyFont="1" applyAlignment="1" applyProtection="1">
      <alignment horizontal="right"/>
      <protection locked="0"/>
    </xf>
    <xf numFmtId="0" fontId="11" fillId="0" borderId="15" xfId="65" applyFont="1" applyBorder="1" applyAlignment="1" applyProtection="1">
      <alignment horizontal="right"/>
      <protection locked="0"/>
    </xf>
    <xf numFmtId="0" fontId="156" fillId="0" borderId="0" xfId="65" applyFont="1" applyAlignment="1" applyProtection="1">
      <alignment horizontal="right" vertical="top"/>
      <protection locked="0"/>
    </xf>
    <xf numFmtId="0" fontId="156" fillId="0" borderId="15" xfId="65" applyFont="1" applyBorder="1" applyAlignment="1" applyProtection="1">
      <alignment horizontal="right" vertical="top"/>
      <protection locked="0"/>
    </xf>
    <xf numFmtId="0" fontId="16" fillId="0" borderId="60" xfId="65" applyFont="1" applyBorder="1" applyAlignment="1" applyProtection="1">
      <alignment horizontal="center" vertical="center" wrapText="1"/>
      <protection locked="0"/>
    </xf>
    <xf numFmtId="0" fontId="16" fillId="0" borderId="59" xfId="65" applyFont="1" applyBorder="1" applyAlignment="1" applyProtection="1">
      <alignment horizontal="center" vertical="center" wrapText="1"/>
      <protection locked="0"/>
    </xf>
    <xf numFmtId="0" fontId="16" fillId="0" borderId="58" xfId="65" applyFont="1" applyBorder="1" applyAlignment="1" applyProtection="1">
      <alignment horizontal="center" vertical="center" wrapText="1"/>
      <protection locked="0"/>
    </xf>
    <xf numFmtId="0" fontId="16" fillId="0" borderId="57" xfId="65" applyFont="1" applyBorder="1" applyAlignment="1" applyProtection="1">
      <alignment horizontal="center" vertical="center" wrapText="1"/>
      <protection locked="0"/>
    </xf>
    <xf numFmtId="0" fontId="16" fillId="0" borderId="0" xfId="65" applyFont="1" applyBorder="1" applyAlignment="1" applyProtection="1">
      <alignment horizontal="center" vertical="center" wrapText="1"/>
      <protection locked="0"/>
    </xf>
    <xf numFmtId="0" fontId="16" fillId="0" borderId="15" xfId="65" applyFont="1" applyBorder="1" applyAlignment="1" applyProtection="1">
      <alignment horizontal="center" vertical="center" wrapText="1"/>
      <protection locked="0"/>
    </xf>
    <xf numFmtId="0" fontId="16" fillId="0" borderId="153" xfId="65" applyFont="1" applyBorder="1" applyAlignment="1" applyProtection="1">
      <alignment horizontal="center" vertical="center" wrapText="1"/>
      <protection locked="0"/>
    </xf>
    <xf numFmtId="0" fontId="16" fillId="0" borderId="88" xfId="65" applyFont="1" applyBorder="1" applyAlignment="1" applyProtection="1">
      <alignment horizontal="center" vertical="center" wrapText="1"/>
      <protection locked="0"/>
    </xf>
    <xf numFmtId="0" fontId="16" fillId="0" borderId="135" xfId="65" applyFont="1" applyBorder="1" applyAlignment="1" applyProtection="1">
      <alignment horizontal="center" vertical="center" wrapText="1"/>
      <protection locked="0"/>
    </xf>
    <xf numFmtId="0" fontId="11" fillId="0" borderId="60" xfId="65" applyFont="1" applyBorder="1" applyAlignment="1" applyProtection="1">
      <alignment horizontal="center" vertical="center"/>
      <protection locked="0"/>
    </xf>
    <xf numFmtId="0" fontId="11" fillId="0" borderId="59" xfId="65" applyFont="1" applyBorder="1" applyAlignment="1" applyProtection="1">
      <alignment horizontal="center" vertical="center"/>
      <protection locked="0"/>
    </xf>
    <xf numFmtId="0" fontId="11" fillId="0" borderId="58" xfId="65" applyFont="1" applyBorder="1" applyAlignment="1" applyProtection="1">
      <alignment horizontal="center" vertical="center"/>
      <protection locked="0"/>
    </xf>
    <xf numFmtId="0" fontId="11" fillId="0" borderId="57" xfId="65" applyFont="1" applyBorder="1" applyAlignment="1" applyProtection="1">
      <alignment horizontal="center" vertical="center"/>
      <protection locked="0"/>
    </xf>
    <xf numFmtId="0" fontId="11" fillId="0" borderId="0" xfId="65" applyFont="1" applyBorder="1" applyAlignment="1" applyProtection="1">
      <alignment horizontal="center" vertical="center"/>
      <protection locked="0"/>
    </xf>
    <xf numFmtId="0" fontId="11" fillId="0" borderId="15" xfId="65" applyFont="1" applyBorder="1" applyAlignment="1" applyProtection="1">
      <alignment horizontal="center" vertical="center"/>
      <protection locked="0"/>
    </xf>
    <xf numFmtId="0" fontId="11" fillId="0" borderId="153" xfId="65" applyFont="1" applyBorder="1" applyAlignment="1" applyProtection="1">
      <alignment horizontal="center" vertical="center"/>
      <protection locked="0"/>
    </xf>
    <xf numFmtId="0" fontId="11" fillId="0" borderId="88" xfId="65" applyFont="1" applyBorder="1" applyAlignment="1" applyProtection="1">
      <alignment horizontal="center" vertical="center"/>
      <protection locked="0"/>
    </xf>
    <xf numFmtId="0" fontId="11" fillId="0" borderId="135" xfId="65" applyFont="1" applyBorder="1" applyAlignment="1" applyProtection="1">
      <alignment horizontal="center" vertical="center"/>
      <protection locked="0"/>
    </xf>
    <xf numFmtId="0" fontId="16" fillId="35" borderId="80" xfId="0" applyFont="1" applyFill="1" applyBorder="1" applyAlignment="1" applyProtection="1">
      <alignment vertical="center" shrinkToFit="1"/>
      <protection locked="0"/>
    </xf>
    <xf numFmtId="0" fontId="16" fillId="35" borderId="170" xfId="0" applyFont="1" applyFill="1" applyBorder="1" applyAlignment="1" applyProtection="1">
      <alignment vertical="center" shrinkToFit="1"/>
      <protection locked="0"/>
    </xf>
    <xf numFmtId="0" fontId="156" fillId="0" borderId="0" xfId="65" applyFont="1" applyAlignment="1" applyProtection="1">
      <alignment horizontal="right"/>
      <protection locked="0"/>
    </xf>
    <xf numFmtId="0" fontId="156" fillId="0" borderId="15" xfId="65" applyFont="1" applyBorder="1" applyAlignment="1" applyProtection="1">
      <alignment horizontal="right"/>
      <protection locked="0"/>
    </xf>
    <xf numFmtId="0" fontId="6" fillId="0" borderId="0" xfId="0" applyFont="1" applyAlignment="1" applyProtection="1">
      <alignment horizontal="left" vertical="center"/>
      <protection locked="0"/>
    </xf>
    <xf numFmtId="0" fontId="17" fillId="0" borderId="60" xfId="65" applyFont="1" applyBorder="1" applyAlignment="1" applyProtection="1">
      <alignment horizontal="center" vertical="center" wrapText="1"/>
      <protection locked="0"/>
    </xf>
    <xf numFmtId="0" fontId="17" fillId="0" borderId="57" xfId="65" applyFont="1" applyBorder="1" applyAlignment="1" applyProtection="1">
      <alignment horizontal="center" vertical="center"/>
      <protection locked="0"/>
    </xf>
    <xf numFmtId="0" fontId="17" fillId="0" borderId="153" xfId="65" applyFont="1" applyBorder="1" applyAlignment="1" applyProtection="1">
      <alignment horizontal="center" vertical="center"/>
      <protection locked="0"/>
    </xf>
    <xf numFmtId="0" fontId="11" fillId="41" borderId="17" xfId="65" applyFont="1" applyFill="1" applyBorder="1" applyAlignment="1" applyProtection="1">
      <alignment horizontal="center" vertical="center" wrapText="1" shrinkToFit="1"/>
      <protection locked="0"/>
    </xf>
    <xf numFmtId="0" fontId="11" fillId="41" borderId="134" xfId="65" applyFont="1" applyFill="1" applyBorder="1" applyAlignment="1" applyProtection="1">
      <alignment horizontal="center" vertical="center" wrapText="1" shrinkToFit="1"/>
      <protection locked="0"/>
    </xf>
    <xf numFmtId="0" fontId="11" fillId="41" borderId="16" xfId="65" applyFont="1" applyFill="1" applyBorder="1" applyAlignment="1" applyProtection="1">
      <alignment horizontal="center" vertical="center" wrapText="1" shrinkToFit="1"/>
      <protection locked="0"/>
    </xf>
    <xf numFmtId="0" fontId="11" fillId="41" borderId="136" xfId="65" applyFont="1" applyFill="1" applyBorder="1" applyAlignment="1" applyProtection="1">
      <alignment horizontal="center" vertical="center" wrapText="1" shrinkToFit="1"/>
      <protection locked="0"/>
    </xf>
    <xf numFmtId="0" fontId="15" fillId="0" borderId="60" xfId="65" applyFont="1" applyBorder="1" applyAlignment="1" applyProtection="1">
      <alignment horizontal="center" vertical="center" wrapText="1" shrinkToFit="1"/>
      <protection locked="0"/>
    </xf>
    <xf numFmtId="0" fontId="15" fillId="0" borderId="58" xfId="65" applyFont="1" applyBorder="1" applyAlignment="1" applyProtection="1">
      <alignment horizontal="center" vertical="center" wrapText="1" shrinkToFit="1"/>
      <protection locked="0"/>
    </xf>
    <xf numFmtId="0" fontId="15" fillId="0" borderId="161" xfId="65" applyFont="1" applyBorder="1" applyAlignment="1" applyProtection="1">
      <alignment horizontal="center" vertical="center" wrapText="1" shrinkToFit="1"/>
      <protection locked="0"/>
    </xf>
    <xf numFmtId="0" fontId="15" fillId="0" borderId="143" xfId="65" applyFont="1" applyBorder="1" applyAlignment="1" applyProtection="1">
      <alignment horizontal="center" vertical="center" wrapText="1" shrinkToFit="1"/>
      <protection locked="0"/>
    </xf>
    <xf numFmtId="0" fontId="6" fillId="0" borderId="0" xfId="0" applyFont="1" applyAlignment="1" applyProtection="1">
      <alignment horizontal="right" vertical="center"/>
      <protection locked="0"/>
    </xf>
    <xf numFmtId="0" fontId="15" fillId="37" borderId="76" xfId="0" applyFont="1" applyFill="1" applyBorder="1" applyAlignment="1">
      <alignment horizontal="center" vertical="center" wrapText="1" shrinkToFit="1"/>
    </xf>
    <xf numFmtId="0" fontId="160" fillId="37" borderId="76" xfId="0" applyFont="1" applyFill="1" applyBorder="1" applyAlignment="1">
      <alignment horizontal="center" vertical="center" wrapText="1" shrinkToFit="1"/>
    </xf>
    <xf numFmtId="194" fontId="151" fillId="0" borderId="59" xfId="65" applyNumberFormat="1" applyFont="1" applyFill="1" applyBorder="1" applyAlignment="1">
      <alignment horizontal="right" vertical="top"/>
      <protection/>
    </xf>
    <xf numFmtId="0" fontId="142" fillId="37" borderId="76" xfId="0" applyFont="1" applyFill="1" applyBorder="1" applyAlignment="1">
      <alignment horizontal="center" vertical="center" wrapText="1" shrinkToFit="1"/>
    </xf>
    <xf numFmtId="0" fontId="152" fillId="37" borderId="76" xfId="0" applyFont="1" applyFill="1" applyBorder="1" applyAlignment="1">
      <alignment horizontal="center" vertical="center" wrapText="1" shrinkToFit="1"/>
    </xf>
    <xf numFmtId="0" fontId="152" fillId="37" borderId="74" xfId="0" applyFont="1" applyFill="1" applyBorder="1" applyAlignment="1">
      <alignment horizontal="center" vertical="center" wrapText="1" shrinkToFit="1"/>
    </xf>
    <xf numFmtId="214" fontId="15" fillId="28" borderId="86" xfId="65" applyNumberFormat="1" applyFont="1" applyFill="1" applyBorder="1" applyAlignment="1" applyProtection="1">
      <alignment horizontal="center" vertical="center" shrinkToFit="1"/>
      <protection locked="0"/>
    </xf>
    <xf numFmtId="214" fontId="15" fillId="28" borderId="76" xfId="65" applyNumberFormat="1" applyFont="1" applyFill="1" applyBorder="1" applyAlignment="1" applyProtection="1">
      <alignment horizontal="center" vertical="center" shrinkToFit="1"/>
      <protection locked="0"/>
    </xf>
    <xf numFmtId="214" fontId="15" fillId="28" borderId="74" xfId="65" applyNumberFormat="1" applyFont="1" applyFill="1" applyBorder="1" applyAlignment="1" applyProtection="1">
      <alignment horizontal="center" vertical="center" shrinkToFit="1"/>
      <protection locked="0"/>
    </xf>
    <xf numFmtId="0" fontId="15" fillId="42" borderId="86" xfId="65" applyFont="1" applyFill="1" applyBorder="1" applyAlignment="1" applyProtection="1">
      <alignment horizontal="center" vertical="center" shrinkToFit="1"/>
      <protection locked="0"/>
    </xf>
    <xf numFmtId="0" fontId="15" fillId="42" borderId="76" xfId="65" applyFont="1" applyFill="1" applyBorder="1" applyAlignment="1" applyProtection="1">
      <alignment horizontal="center" vertical="center" shrinkToFit="1"/>
      <protection locked="0"/>
    </xf>
    <xf numFmtId="0" fontId="15" fillId="42" borderId="74" xfId="65" applyFont="1" applyFill="1" applyBorder="1" applyAlignment="1" applyProtection="1">
      <alignment horizontal="center" vertical="center" shrinkToFit="1"/>
      <protection locked="0"/>
    </xf>
    <xf numFmtId="0" fontId="123" fillId="0" borderId="0" xfId="65" applyFont="1" applyAlignment="1" applyProtection="1">
      <alignment horizontal="right" vertical="center"/>
      <protection locked="0"/>
    </xf>
    <xf numFmtId="0" fontId="15" fillId="28" borderId="86" xfId="65" applyFont="1" applyFill="1" applyBorder="1" applyAlignment="1" applyProtection="1">
      <alignment horizontal="center" vertical="center" wrapText="1" shrinkToFit="1"/>
      <protection locked="0"/>
    </xf>
    <xf numFmtId="0" fontId="160" fillId="28" borderId="76" xfId="0" applyFont="1" applyFill="1" applyBorder="1" applyAlignment="1">
      <alignment horizontal="center" vertical="center" wrapText="1" shrinkToFit="1"/>
    </xf>
    <xf numFmtId="0" fontId="160" fillId="28" borderId="74" xfId="0" applyFont="1" applyFill="1" applyBorder="1" applyAlignment="1">
      <alignment horizontal="center" vertical="center" wrapText="1" shrinkToFit="1"/>
    </xf>
    <xf numFmtId="0" fontId="15" fillId="40" borderId="81" xfId="65" applyFont="1" applyFill="1" applyBorder="1" applyAlignment="1" applyProtection="1">
      <alignment horizontal="center" vertical="center" wrapText="1" shrinkToFit="1"/>
      <protection locked="0"/>
    </xf>
    <xf numFmtId="0" fontId="152" fillId="0" borderId="81" xfId="0" applyFont="1" applyBorder="1" applyAlignment="1">
      <alignment horizontal="center" vertical="center" wrapText="1" shrinkToFit="1"/>
    </xf>
    <xf numFmtId="0" fontId="152" fillId="0" borderId="170" xfId="0" applyFont="1" applyBorder="1" applyAlignment="1">
      <alignment horizontal="center" vertical="center" wrapText="1" shrinkToFit="1"/>
    </xf>
    <xf numFmtId="0" fontId="11" fillId="41" borderId="155" xfId="65" applyFont="1" applyFill="1" applyBorder="1" applyAlignment="1" applyProtection="1">
      <alignment horizontal="center" vertical="center" wrapText="1" shrinkToFit="1"/>
      <protection locked="0"/>
    </xf>
    <xf numFmtId="0" fontId="0" fillId="41" borderId="44" xfId="0" applyFill="1" applyBorder="1" applyAlignment="1">
      <alignment horizontal="center" vertical="center" wrapText="1" shrinkToFit="1"/>
    </xf>
    <xf numFmtId="0" fontId="0" fillId="41" borderId="162" xfId="0" applyFill="1" applyBorder="1" applyAlignment="1">
      <alignment horizontal="center" vertical="center" wrapText="1" shrinkToFit="1"/>
    </xf>
    <xf numFmtId="0" fontId="15" fillId="41" borderId="100" xfId="65" applyFont="1" applyFill="1" applyBorder="1" applyAlignment="1" applyProtection="1">
      <alignment horizontal="center" vertical="center" wrapText="1" shrinkToFit="1"/>
      <protection locked="0"/>
    </xf>
    <xf numFmtId="0" fontId="15" fillId="41" borderId="81" xfId="65" applyFont="1" applyFill="1" applyBorder="1" applyAlignment="1" applyProtection="1">
      <alignment horizontal="center" vertical="center" wrapText="1" shrinkToFit="1"/>
      <protection locked="0"/>
    </xf>
    <xf numFmtId="0" fontId="15" fillId="41" borderId="170" xfId="65" applyFont="1" applyFill="1" applyBorder="1" applyAlignment="1" applyProtection="1">
      <alignment horizontal="center" vertical="center" wrapText="1" shrinkToFit="1"/>
      <protection locked="0"/>
    </xf>
    <xf numFmtId="0" fontId="11" fillId="41" borderId="35" xfId="65" applyFont="1" applyFill="1" applyBorder="1" applyAlignment="1" applyProtection="1">
      <alignment horizontal="center" vertical="center" wrapText="1" shrinkToFit="1"/>
      <protection locked="0"/>
    </xf>
    <xf numFmtId="0" fontId="11" fillId="41" borderId="172" xfId="65" applyFont="1" applyFill="1" applyBorder="1" applyAlignment="1" applyProtection="1">
      <alignment horizontal="center" vertical="center" wrapText="1" shrinkToFit="1"/>
      <protection locked="0"/>
    </xf>
    <xf numFmtId="0" fontId="11" fillId="41" borderId="42" xfId="65" applyFont="1" applyFill="1" applyBorder="1" applyAlignment="1" applyProtection="1">
      <alignment horizontal="center" vertical="center" wrapText="1" shrinkToFit="1"/>
      <protection locked="0"/>
    </xf>
    <xf numFmtId="0" fontId="11" fillId="41" borderId="15" xfId="65" applyFont="1" applyFill="1" applyBorder="1" applyAlignment="1" applyProtection="1">
      <alignment horizontal="center" vertical="center" wrapText="1" shrinkToFit="1"/>
      <protection locked="0"/>
    </xf>
    <xf numFmtId="0" fontId="11" fillId="41" borderId="138" xfId="65" applyFont="1" applyFill="1" applyBorder="1" applyAlignment="1" applyProtection="1">
      <alignment horizontal="center" vertical="center" wrapText="1" shrinkToFit="1"/>
      <protection locked="0"/>
    </xf>
    <xf numFmtId="0" fontId="11" fillId="41" borderId="135" xfId="65" applyFont="1" applyFill="1" applyBorder="1" applyAlignment="1" applyProtection="1">
      <alignment horizontal="center" vertical="center" wrapText="1" shrinkToFit="1"/>
      <protection locked="0"/>
    </xf>
    <xf numFmtId="0" fontId="18" fillId="0" borderId="22" xfId="65" applyFont="1" applyBorder="1" applyAlignment="1" applyProtection="1">
      <alignment horizontal="center" vertical="center"/>
      <protection locked="0"/>
    </xf>
    <xf numFmtId="0" fontId="18" fillId="0" borderId="31" xfId="65" applyFont="1" applyBorder="1" applyAlignment="1" applyProtection="1">
      <alignment horizontal="center" vertical="center"/>
      <protection locked="0"/>
    </xf>
    <xf numFmtId="0" fontId="161" fillId="0" borderId="40" xfId="65" applyFont="1" applyBorder="1" applyAlignment="1" applyProtection="1">
      <alignment horizontal="center" vertical="center"/>
      <protection locked="0"/>
    </xf>
    <xf numFmtId="0" fontId="11" fillId="0" borderId="21" xfId="65" applyFont="1" applyBorder="1" applyAlignment="1" applyProtection="1">
      <alignment horizontal="center" vertical="center" wrapText="1" shrinkToFit="1"/>
      <protection locked="0"/>
    </xf>
    <xf numFmtId="0" fontId="11" fillId="0" borderId="173" xfId="65" applyFont="1" applyBorder="1" applyAlignment="1" applyProtection="1">
      <alignment horizontal="center" vertical="center" wrapText="1" shrinkToFit="1"/>
      <protection locked="0"/>
    </xf>
    <xf numFmtId="0" fontId="15" fillId="42" borderId="100" xfId="65" applyFont="1" applyFill="1" applyBorder="1" applyAlignment="1" applyProtection="1">
      <alignment horizontal="center" vertical="center" shrinkToFit="1"/>
      <protection locked="0"/>
    </xf>
    <xf numFmtId="0" fontId="15" fillId="42" borderId="81" xfId="65" applyFont="1" applyFill="1" applyBorder="1" applyAlignment="1" applyProtection="1">
      <alignment horizontal="center" vertical="center" shrinkToFit="1"/>
      <protection locked="0"/>
    </xf>
    <xf numFmtId="0" fontId="15" fillId="42" borderId="170" xfId="65" applyFont="1" applyFill="1" applyBorder="1" applyAlignment="1" applyProtection="1">
      <alignment horizontal="center" vertical="center" shrinkToFit="1"/>
      <protection locked="0"/>
    </xf>
    <xf numFmtId="0" fontId="15" fillId="42" borderId="72" xfId="65" applyFont="1" applyFill="1" applyBorder="1" applyAlignment="1" applyProtection="1">
      <alignment horizontal="center" vertical="center" shrinkToFit="1"/>
      <protection locked="0"/>
    </xf>
    <xf numFmtId="0" fontId="11" fillId="0" borderId="85" xfId="65" applyFont="1" applyBorder="1" applyAlignment="1" applyProtection="1">
      <alignment horizontal="center" vertical="center" wrapText="1" shrinkToFit="1"/>
      <protection locked="0"/>
    </xf>
    <xf numFmtId="0" fontId="11" fillId="0" borderId="134" xfId="65" applyFont="1" applyBorder="1" applyAlignment="1" applyProtection="1">
      <alignment horizontal="center" vertical="center" wrapText="1" shrinkToFit="1"/>
      <protection locked="0"/>
    </xf>
    <xf numFmtId="214" fontId="15" fillId="28" borderId="72" xfId="65" applyNumberFormat="1" applyFont="1" applyFill="1" applyBorder="1" applyAlignment="1" applyProtection="1">
      <alignment horizontal="center" vertical="center" shrinkToFit="1"/>
      <protection locked="0"/>
    </xf>
    <xf numFmtId="0" fontId="15" fillId="42" borderId="141" xfId="65" applyFont="1" applyFill="1" applyBorder="1" applyAlignment="1" applyProtection="1">
      <alignment horizontal="center" vertical="center" shrinkToFit="1"/>
      <protection locked="0"/>
    </xf>
    <xf numFmtId="0" fontId="15" fillId="37" borderId="86" xfId="0" applyFont="1" applyFill="1" applyBorder="1" applyAlignment="1">
      <alignment horizontal="center" vertical="center" wrapText="1" shrinkToFit="1"/>
    </xf>
    <xf numFmtId="0" fontId="160" fillId="37" borderId="74" xfId="0" applyFont="1" applyFill="1" applyBorder="1" applyAlignment="1">
      <alignment horizontal="center" vertical="center" wrapText="1" shrinkToFit="1"/>
    </xf>
    <xf numFmtId="214" fontId="15" fillId="28" borderId="141" xfId="65" applyNumberFormat="1" applyFont="1" applyFill="1" applyBorder="1" applyAlignment="1" applyProtection="1">
      <alignment horizontal="center" vertical="center" wrapText="1" shrinkToFit="1"/>
      <protection locked="0"/>
    </xf>
    <xf numFmtId="214" fontId="152" fillId="28" borderId="76" xfId="0" applyNumberFormat="1" applyFont="1" applyFill="1" applyBorder="1" applyAlignment="1">
      <alignment horizontal="center" vertical="center" wrapText="1" shrinkToFit="1"/>
    </xf>
    <xf numFmtId="214" fontId="152" fillId="28" borderId="74" xfId="0" applyNumberFormat="1" applyFont="1" applyFill="1" applyBorder="1" applyAlignment="1">
      <alignment horizontal="center" vertical="center" wrapText="1" shrinkToFit="1"/>
    </xf>
    <xf numFmtId="0" fontId="142" fillId="40" borderId="86" xfId="0" applyFont="1" applyFill="1" applyBorder="1" applyAlignment="1">
      <alignment horizontal="center" vertical="center" wrapText="1" shrinkToFit="1"/>
    </xf>
    <xf numFmtId="0" fontId="152" fillId="0" borderId="76" xfId="0" applyFont="1" applyBorder="1" applyAlignment="1">
      <alignment horizontal="center" vertical="center" wrapText="1" shrinkToFit="1"/>
    </xf>
    <xf numFmtId="0" fontId="152" fillId="0" borderId="74" xfId="0" applyFont="1" applyBorder="1" applyAlignment="1">
      <alignment horizontal="center" vertical="center" wrapText="1" shrinkToFit="1"/>
    </xf>
    <xf numFmtId="0" fontId="123" fillId="36" borderId="59" xfId="65" applyFont="1" applyFill="1" applyBorder="1" applyAlignment="1" applyProtection="1">
      <alignment horizontal="right" vertical="center" shrinkToFit="1"/>
      <protection locked="0"/>
    </xf>
    <xf numFmtId="198" fontId="2" fillId="34" borderId="59" xfId="65" applyNumberFormat="1" applyFill="1" applyBorder="1" applyAlignment="1" applyProtection="1">
      <alignment horizontal="center" vertical="center" shrinkToFit="1"/>
      <protection locked="0"/>
    </xf>
    <xf numFmtId="193" fontId="16" fillId="35" borderId="80" xfId="50" applyNumberFormat="1" applyFont="1" applyFill="1" applyBorder="1" applyAlignment="1" applyProtection="1">
      <alignment vertical="center" wrapText="1"/>
      <protection locked="0"/>
    </xf>
    <xf numFmtId="193" fontId="16" fillId="35" borderId="170" xfId="50" applyNumberFormat="1" applyFont="1" applyFill="1" applyBorder="1" applyAlignment="1" applyProtection="1">
      <alignment vertical="center" wrapText="1"/>
      <protection locked="0"/>
    </xf>
    <xf numFmtId="193" fontId="16" fillId="28" borderId="67" xfId="50" applyNumberFormat="1" applyFont="1" applyFill="1" applyBorder="1" applyAlignment="1" applyProtection="1">
      <alignment vertical="center" shrinkToFit="1"/>
      <protection/>
    </xf>
    <xf numFmtId="193" fontId="16" fillId="28" borderId="17" xfId="50" applyNumberFormat="1" applyFont="1" applyFill="1" applyBorder="1" applyAlignment="1" applyProtection="1">
      <alignment vertical="center" shrinkToFit="1"/>
      <protection/>
    </xf>
    <xf numFmtId="193" fontId="16" fillId="28" borderId="134" xfId="50" applyNumberFormat="1" applyFont="1" applyFill="1" applyBorder="1" applyAlignment="1" applyProtection="1">
      <alignment vertical="center" shrinkToFit="1"/>
      <protection/>
    </xf>
    <xf numFmtId="193" fontId="16" fillId="28" borderId="25" xfId="50" applyNumberFormat="1" applyFont="1" applyFill="1" applyBorder="1" applyAlignment="1" applyProtection="1">
      <alignment vertical="center" shrinkToFit="1"/>
      <protection/>
    </xf>
    <xf numFmtId="0" fontId="0" fillId="0" borderId="18" xfId="0" applyBorder="1" applyAlignment="1">
      <alignment vertical="center" shrinkToFit="1"/>
    </xf>
    <xf numFmtId="0" fontId="0" fillId="0" borderId="173" xfId="0" applyBorder="1" applyAlignment="1">
      <alignment vertical="center" shrinkToFit="1"/>
    </xf>
    <xf numFmtId="0" fontId="0" fillId="0" borderId="17" xfId="0" applyBorder="1" applyAlignment="1">
      <alignment vertical="center" shrinkToFit="1"/>
    </xf>
    <xf numFmtId="0" fontId="0" fillId="0" borderId="134" xfId="0" applyBorder="1" applyAlignment="1">
      <alignment vertical="center" shrinkToFit="1"/>
    </xf>
    <xf numFmtId="193" fontId="0" fillId="0" borderId="159" xfId="50" applyNumberFormat="1" applyFont="1" applyFill="1" applyBorder="1" applyAlignment="1" applyProtection="1">
      <alignment vertical="center" shrinkToFit="1"/>
      <protection/>
    </xf>
    <xf numFmtId="193" fontId="2" fillId="0" borderId="90" xfId="50" applyNumberFormat="1" applyFont="1" applyFill="1" applyBorder="1" applyAlignment="1" applyProtection="1">
      <alignment vertical="center" shrinkToFit="1"/>
      <protection/>
    </xf>
    <xf numFmtId="193" fontId="2" fillId="0" borderId="172" xfId="50" applyNumberFormat="1" applyFont="1" applyFill="1" applyBorder="1" applyAlignment="1" applyProtection="1">
      <alignment vertical="center" shrinkToFit="1"/>
      <protection/>
    </xf>
    <xf numFmtId="193" fontId="2" fillId="0" borderId="153" xfId="50" applyNumberFormat="1" applyFont="1" applyFill="1" applyBorder="1" applyAlignment="1" applyProtection="1">
      <alignment vertical="center" shrinkToFit="1"/>
      <protection/>
    </xf>
    <xf numFmtId="193" fontId="2" fillId="0" borderId="88" xfId="50" applyNumberFormat="1" applyFont="1" applyFill="1" applyBorder="1" applyAlignment="1" applyProtection="1">
      <alignment vertical="center" shrinkToFit="1"/>
      <protection/>
    </xf>
    <xf numFmtId="193" fontId="2" fillId="0" borderId="135" xfId="50" applyNumberFormat="1" applyFont="1" applyFill="1" applyBorder="1" applyAlignment="1" applyProtection="1">
      <alignment vertical="center" shrinkToFit="1"/>
      <protection/>
    </xf>
    <xf numFmtId="0" fontId="162" fillId="0" borderId="0" xfId="65" applyFont="1" applyAlignment="1" applyProtection="1">
      <alignment horizontal="right"/>
      <protection locked="0"/>
    </xf>
    <xf numFmtId="0" fontId="162" fillId="0" borderId="88" xfId="65" applyFont="1" applyBorder="1" applyAlignment="1" applyProtection="1">
      <alignment horizontal="right"/>
      <protection locked="0"/>
    </xf>
    <xf numFmtId="0" fontId="162" fillId="0" borderId="0" xfId="65" applyFont="1" applyBorder="1" applyAlignment="1" applyProtection="1">
      <alignment horizontal="left"/>
      <protection locked="0"/>
    </xf>
    <xf numFmtId="0" fontId="162" fillId="0" borderId="88" xfId="65" applyFont="1" applyBorder="1" applyAlignment="1" applyProtection="1">
      <alignment horizontal="left"/>
      <protection locked="0"/>
    </xf>
    <xf numFmtId="190" fontId="149" fillId="0" borderId="0" xfId="64" applyNumberFormat="1" applyFont="1" applyFill="1" applyBorder="1" applyAlignment="1">
      <alignment horizontal="right" shrinkToFit="1"/>
      <protection/>
    </xf>
    <xf numFmtId="190" fontId="149" fillId="0" borderId="88" xfId="64" applyNumberFormat="1" applyFont="1" applyFill="1" applyBorder="1" applyAlignment="1">
      <alignment horizontal="right" shrinkToFit="1"/>
      <protection/>
    </xf>
    <xf numFmtId="0" fontId="152" fillId="28" borderId="76" xfId="0" applyFont="1" applyFill="1" applyBorder="1" applyAlignment="1">
      <alignment horizontal="center" vertical="center" wrapText="1" shrinkToFit="1"/>
    </xf>
    <xf numFmtId="0" fontId="152" fillId="28" borderId="74" xfId="0" applyFont="1" applyFill="1" applyBorder="1" applyAlignment="1">
      <alignment horizontal="center" vertical="center" wrapText="1" shrinkToFit="1"/>
    </xf>
    <xf numFmtId="0" fontId="142" fillId="40" borderId="90" xfId="0" applyFont="1" applyFill="1" applyBorder="1" applyAlignment="1">
      <alignment horizontal="center" vertical="center" wrapText="1" shrinkToFit="1"/>
    </xf>
    <xf numFmtId="0" fontId="142" fillId="0" borderId="90" xfId="0" applyFont="1" applyBorder="1" applyAlignment="1">
      <alignment horizontal="center" vertical="center" wrapText="1" shrinkToFit="1"/>
    </xf>
    <xf numFmtId="0" fontId="142" fillId="0" borderId="38" xfId="0" applyFont="1" applyBorder="1" applyAlignment="1">
      <alignment horizontal="center" vertical="center" wrapText="1" shrinkToFit="1"/>
    </xf>
    <xf numFmtId="0" fontId="142" fillId="0" borderId="92" xfId="0" applyFont="1" applyBorder="1" applyAlignment="1">
      <alignment horizontal="center" vertical="center" wrapText="1" shrinkToFit="1"/>
    </xf>
    <xf numFmtId="0" fontId="142" fillId="0" borderId="36" xfId="0" applyFont="1" applyBorder="1" applyAlignment="1">
      <alignment horizontal="center" vertical="center" wrapText="1" shrinkToFit="1"/>
    </xf>
    <xf numFmtId="0" fontId="142" fillId="37" borderId="86" xfId="0" applyFont="1" applyFill="1" applyBorder="1" applyAlignment="1">
      <alignment horizontal="center" vertical="center" wrapText="1" shrinkToFit="1"/>
    </xf>
    <xf numFmtId="0" fontId="149" fillId="0" borderId="0" xfId="65" applyFont="1" applyAlignment="1" applyProtection="1">
      <alignment horizontal="left" wrapText="1"/>
      <protection locked="0"/>
    </xf>
    <xf numFmtId="0" fontId="149" fillId="0" borderId="88" xfId="65" applyFont="1" applyBorder="1" applyAlignment="1" applyProtection="1">
      <alignment horizontal="left" wrapText="1"/>
      <protection locked="0"/>
    </xf>
    <xf numFmtId="193" fontId="2" fillId="43" borderId="141" xfId="50" applyNumberFormat="1" applyFont="1" applyFill="1" applyBorder="1" applyAlignment="1" applyProtection="1">
      <alignment horizontal="center" vertical="center" shrinkToFit="1"/>
      <protection/>
    </xf>
    <xf numFmtId="193" fontId="2" fillId="43" borderId="76" xfId="50" applyNumberFormat="1" applyFont="1" applyFill="1" applyBorder="1" applyAlignment="1" applyProtection="1">
      <alignment horizontal="center" vertical="center" shrinkToFit="1"/>
      <protection/>
    </xf>
    <xf numFmtId="193" fontId="2" fillId="43" borderId="72" xfId="50" applyNumberFormat="1" applyFont="1" applyFill="1" applyBorder="1" applyAlignment="1" applyProtection="1">
      <alignment horizontal="center" vertical="center" shrinkToFit="1"/>
      <protection/>
    </xf>
    <xf numFmtId="0" fontId="15" fillId="28" borderId="76" xfId="65" applyFont="1" applyFill="1" applyBorder="1" applyAlignment="1" applyProtection="1">
      <alignment horizontal="center" vertical="center" wrapText="1" shrinkToFit="1"/>
      <protection locked="0"/>
    </xf>
    <xf numFmtId="0" fontId="15" fillId="0" borderId="86" xfId="65" applyFont="1" applyBorder="1" applyAlignment="1" applyProtection="1">
      <alignment horizontal="center" vertical="center"/>
      <protection locked="0"/>
    </xf>
    <xf numFmtId="0" fontId="15" fillId="0" borderId="74" xfId="65" applyFont="1" applyBorder="1" applyAlignment="1" applyProtection="1">
      <alignment horizontal="center" vertical="center"/>
      <protection locked="0"/>
    </xf>
    <xf numFmtId="190" fontId="15" fillId="28" borderId="86" xfId="64" applyNumberFormat="1" applyFont="1" applyFill="1" applyBorder="1" applyAlignment="1">
      <alignment horizontal="left" vertical="center" indent="1" shrinkToFit="1"/>
      <protection/>
    </xf>
    <xf numFmtId="190" fontId="15" fillId="28" borderId="76" xfId="64" applyNumberFormat="1" applyFont="1" applyFill="1" applyBorder="1" applyAlignment="1">
      <alignment horizontal="left" vertical="center" indent="1" shrinkToFit="1"/>
      <protection/>
    </xf>
    <xf numFmtId="190" fontId="15" fillId="28" borderId="74" xfId="64" applyNumberFormat="1" applyFont="1" applyFill="1" applyBorder="1" applyAlignment="1">
      <alignment horizontal="left" vertical="center" indent="1" shrinkToFit="1"/>
      <protection/>
    </xf>
    <xf numFmtId="0" fontId="142" fillId="0" borderId="73" xfId="0" applyFont="1" applyFill="1" applyBorder="1" applyAlignment="1">
      <alignment horizontal="center" vertical="center" shrinkToFit="1"/>
    </xf>
    <xf numFmtId="190" fontId="142" fillId="28" borderId="73" xfId="0" applyNumberFormat="1" applyFont="1" applyFill="1" applyBorder="1" applyAlignment="1">
      <alignment horizontal="left" vertical="center" indent="1" shrinkToFit="1"/>
    </xf>
    <xf numFmtId="0" fontId="142" fillId="37" borderId="100" xfId="0" applyFont="1" applyFill="1" applyBorder="1" applyAlignment="1">
      <alignment horizontal="center" vertical="center" wrapText="1" shrinkToFit="1"/>
    </xf>
    <xf numFmtId="0" fontId="152" fillId="37" borderId="81" xfId="0" applyFont="1" applyFill="1" applyBorder="1" applyAlignment="1">
      <alignment horizontal="center" vertical="center" wrapText="1" shrinkToFit="1"/>
    </xf>
    <xf numFmtId="0" fontId="142" fillId="44" borderId="60" xfId="0" applyFont="1" applyFill="1" applyBorder="1" applyAlignment="1">
      <alignment horizontal="center" vertical="center" wrapText="1" shrinkToFit="1"/>
    </xf>
    <xf numFmtId="0" fontId="142" fillId="44" borderId="59" xfId="0" applyFont="1" applyFill="1" applyBorder="1" applyAlignment="1">
      <alignment horizontal="center" vertical="center" wrapText="1" shrinkToFit="1"/>
    </xf>
    <xf numFmtId="0" fontId="142" fillId="44" borderId="58" xfId="0" applyFont="1" applyFill="1" applyBorder="1" applyAlignment="1">
      <alignment horizontal="center" vertical="center" wrapText="1" shrinkToFit="1"/>
    </xf>
    <xf numFmtId="0" fontId="142" fillId="44" borderId="57" xfId="0" applyFont="1" applyFill="1" applyBorder="1" applyAlignment="1">
      <alignment horizontal="center" vertical="center" wrapText="1" shrinkToFit="1"/>
    </xf>
    <xf numFmtId="0" fontId="142" fillId="44" borderId="0" xfId="0" applyFont="1" applyFill="1" applyBorder="1" applyAlignment="1">
      <alignment horizontal="center" vertical="center" wrapText="1" shrinkToFit="1"/>
    </xf>
    <xf numFmtId="0" fontId="142" fillId="44" borderId="15" xfId="0" applyFont="1" applyFill="1" applyBorder="1" applyAlignment="1">
      <alignment horizontal="center" vertical="center" wrapText="1" shrinkToFit="1"/>
    </xf>
    <xf numFmtId="0" fontId="142" fillId="44" borderId="161" xfId="0" applyFont="1" applyFill="1" applyBorder="1" applyAlignment="1">
      <alignment horizontal="center" vertical="center" wrapText="1" shrinkToFit="1"/>
    </xf>
    <xf numFmtId="0" fontId="142" fillId="44" borderId="92" xfId="0" applyFont="1" applyFill="1" applyBorder="1" applyAlignment="1">
      <alignment horizontal="center" vertical="center" wrapText="1" shrinkToFit="1"/>
    </xf>
    <xf numFmtId="0" fontId="142" fillId="44" borderId="143" xfId="0" applyFont="1" applyFill="1" applyBorder="1" applyAlignment="1">
      <alignment horizontal="center" vertical="center" wrapText="1" shrinkToFit="1"/>
    </xf>
    <xf numFmtId="0" fontId="152" fillId="0" borderId="72" xfId="0" applyFont="1" applyBorder="1" applyAlignment="1">
      <alignment horizontal="center" vertical="center" wrapText="1" shrinkToFit="1"/>
    </xf>
    <xf numFmtId="0" fontId="142" fillId="40" borderId="35" xfId="0" applyFont="1" applyFill="1" applyBorder="1" applyAlignment="1">
      <alignment horizontal="center" vertical="center" wrapText="1" shrinkToFit="1"/>
    </xf>
    <xf numFmtId="0" fontId="152" fillId="0" borderId="90" xfId="0" applyFont="1" applyBorder="1" applyAlignment="1">
      <alignment horizontal="center" vertical="center" wrapText="1" shrinkToFit="1"/>
    </xf>
    <xf numFmtId="0" fontId="152" fillId="0" borderId="172" xfId="0" applyFont="1" applyBorder="1" applyAlignment="1">
      <alignment horizontal="center" vertical="center" wrapText="1" shrinkToFit="1"/>
    </xf>
    <xf numFmtId="204" fontId="15" fillId="0" borderId="174" xfId="61" applyNumberFormat="1" applyFont="1" applyFill="1" applyBorder="1" applyAlignment="1" applyProtection="1">
      <alignment horizontal="center" vertical="center"/>
      <protection locked="0"/>
    </xf>
    <xf numFmtId="204" fontId="15" fillId="0" borderId="111" xfId="61" applyNumberFormat="1" applyFont="1" applyFill="1" applyBorder="1" applyAlignment="1" applyProtection="1">
      <alignment horizontal="center" vertical="center"/>
      <protection locked="0"/>
    </xf>
    <xf numFmtId="204" fontId="15" fillId="0" borderId="175" xfId="61" applyNumberFormat="1" applyFont="1" applyFill="1" applyBorder="1" applyAlignment="1" applyProtection="1">
      <alignment horizontal="center" vertical="center"/>
      <protection locked="0"/>
    </xf>
    <xf numFmtId="204" fontId="15" fillId="0" borderId="112" xfId="61" applyNumberFormat="1" applyFont="1" applyFill="1" applyBorder="1" applyAlignment="1" applyProtection="1">
      <alignment horizontal="center" vertical="center"/>
      <protection locked="0"/>
    </xf>
    <xf numFmtId="209" fontId="15" fillId="28" borderId="176" xfId="61" applyNumberFormat="1" applyFont="1" applyFill="1" applyBorder="1" applyAlignment="1">
      <alignment vertical="center" shrinkToFit="1"/>
      <protection/>
    </xf>
    <xf numFmtId="209" fontId="15" fillId="28" borderId="149" xfId="61" applyNumberFormat="1" applyFont="1" applyFill="1" applyBorder="1" applyAlignment="1">
      <alignment vertical="center" shrinkToFit="1"/>
      <protection/>
    </xf>
    <xf numFmtId="209" fontId="15" fillId="28" borderId="51" xfId="61" applyNumberFormat="1" applyFont="1" applyFill="1" applyBorder="1" applyAlignment="1">
      <alignment vertical="center" shrinkToFit="1"/>
      <protection/>
    </xf>
    <xf numFmtId="0" fontId="15" fillId="0" borderId="145" xfId="61" applyFont="1" applyBorder="1" applyAlignment="1" applyProtection="1">
      <alignment horizontal="center" vertical="center" wrapText="1"/>
      <protection locked="0"/>
    </xf>
    <xf numFmtId="0" fontId="0" fillId="0" borderId="145" xfId="0" applyBorder="1" applyAlignment="1">
      <alignment horizontal="center" vertical="center" wrapText="1"/>
    </xf>
    <xf numFmtId="0" fontId="0" fillId="0" borderId="177" xfId="0" applyBorder="1" applyAlignment="1">
      <alignment horizontal="center" vertical="center" wrapText="1"/>
    </xf>
    <xf numFmtId="207" fontId="15" fillId="28" borderId="178" xfId="50" applyNumberFormat="1" applyFont="1" applyFill="1" applyBorder="1" applyAlignment="1" applyProtection="1">
      <alignment horizontal="right" vertical="center"/>
      <protection locked="0"/>
    </xf>
    <xf numFmtId="0" fontId="0" fillId="0" borderId="179" xfId="0" applyBorder="1" applyAlignment="1">
      <alignment horizontal="right" vertical="center"/>
    </xf>
    <xf numFmtId="0" fontId="0" fillId="0" borderId="97" xfId="0" applyBorder="1" applyAlignment="1">
      <alignment horizontal="right" vertical="center"/>
    </xf>
    <xf numFmtId="0" fontId="0" fillId="0" borderId="94" xfId="0" applyBorder="1" applyAlignment="1">
      <alignment horizontal="right" vertical="center"/>
    </xf>
    <xf numFmtId="0" fontId="11" fillId="3" borderId="180" xfId="61" applyFont="1" applyFill="1" applyBorder="1" applyAlignment="1" applyProtection="1">
      <alignment horizontal="center" vertical="center" wrapText="1"/>
      <protection locked="0"/>
    </xf>
    <xf numFmtId="0" fontId="0" fillId="0" borderId="180" xfId="0" applyBorder="1" applyAlignment="1">
      <alignment horizontal="center" vertical="center" wrapText="1"/>
    </xf>
    <xf numFmtId="0" fontId="0" fillId="0" borderId="171" xfId="0" applyBorder="1" applyAlignment="1">
      <alignment horizontal="center" vertical="center" wrapText="1"/>
    </xf>
    <xf numFmtId="207" fontId="15" fillId="34" borderId="181" xfId="50" applyNumberFormat="1" applyFont="1" applyFill="1" applyBorder="1" applyAlignment="1" applyProtection="1">
      <alignment vertical="center" shrinkToFit="1"/>
      <protection locked="0"/>
    </xf>
    <xf numFmtId="0" fontId="0" fillId="34" borderId="109" xfId="0" applyFill="1" applyBorder="1" applyAlignment="1">
      <alignment vertical="center" shrinkToFit="1"/>
    </xf>
    <xf numFmtId="207" fontId="15" fillId="33" borderId="128" xfId="50" applyNumberFormat="1" applyFont="1" applyFill="1" applyBorder="1" applyAlignment="1" applyProtection="1">
      <alignment horizontal="right" vertical="center" shrinkToFit="1"/>
      <protection/>
    </xf>
    <xf numFmtId="0" fontId="0" fillId="0" borderId="108" xfId="0" applyBorder="1" applyAlignment="1">
      <alignment horizontal="right" vertical="center" shrinkToFit="1"/>
    </xf>
    <xf numFmtId="0" fontId="111" fillId="0" borderId="182" xfId="61" applyFont="1" applyBorder="1" applyAlignment="1" applyProtection="1">
      <alignment horizontal="center" vertical="center" wrapText="1"/>
      <protection locked="0"/>
    </xf>
    <xf numFmtId="0" fontId="111" fillId="0" borderId="183" xfId="61" applyFont="1" applyBorder="1" applyAlignment="1" applyProtection="1">
      <alignment horizontal="center" vertical="center" wrapText="1"/>
      <protection locked="0"/>
    </xf>
    <xf numFmtId="207" fontId="15" fillId="28" borderId="178" xfId="50" applyNumberFormat="1" applyFont="1" applyFill="1" applyBorder="1" applyAlignment="1" applyProtection="1">
      <alignment horizontal="center" vertical="center" shrinkToFit="1"/>
      <protection/>
    </xf>
    <xf numFmtId="207" fontId="15" fillId="28" borderId="97" xfId="50" applyNumberFormat="1" applyFont="1" applyFill="1" applyBorder="1" applyAlignment="1" applyProtection="1">
      <alignment horizontal="center" vertical="center" shrinkToFit="1"/>
      <protection/>
    </xf>
    <xf numFmtId="209" fontId="15" fillId="28" borderId="97" xfId="61" applyNumberFormat="1" applyFont="1" applyFill="1" applyBorder="1" applyAlignment="1">
      <alignment vertical="center" shrinkToFit="1"/>
      <protection/>
    </xf>
    <xf numFmtId="209" fontId="15" fillId="28" borderId="171" xfId="61" applyNumberFormat="1" applyFont="1" applyFill="1" applyBorder="1" applyAlignment="1">
      <alignment vertical="center" shrinkToFit="1"/>
      <protection/>
    </xf>
    <xf numFmtId="0" fontId="15" fillId="0" borderId="139" xfId="61" applyFont="1" applyBorder="1" applyAlignment="1" applyProtection="1">
      <alignment horizontal="center" vertical="center" wrapText="1"/>
      <protection locked="0"/>
    </xf>
    <xf numFmtId="0" fontId="0" fillId="0" borderId="120" xfId="0" applyBorder="1" applyAlignment="1">
      <alignment horizontal="center" vertical="center" wrapText="1"/>
    </xf>
    <xf numFmtId="207" fontId="15" fillId="28" borderId="181" xfId="50" applyNumberFormat="1" applyFont="1" applyFill="1" applyBorder="1" applyAlignment="1" applyProtection="1">
      <alignment horizontal="right" vertical="center" shrinkToFit="1"/>
      <protection/>
    </xf>
    <xf numFmtId="0" fontId="0" fillId="0" borderId="109" xfId="0" applyBorder="1" applyAlignment="1">
      <alignment vertical="center"/>
    </xf>
    <xf numFmtId="0" fontId="121" fillId="3" borderId="179" xfId="61" applyFont="1" applyFill="1" applyBorder="1" applyAlignment="1" applyProtection="1">
      <alignment horizontal="center" vertical="top" wrapText="1"/>
      <protection locked="0"/>
    </xf>
    <xf numFmtId="0" fontId="0" fillId="0" borderId="94" xfId="0" applyBorder="1" applyAlignment="1">
      <alignment horizontal="center" vertical="top" wrapText="1"/>
    </xf>
    <xf numFmtId="0" fontId="11" fillId="3" borderId="157" xfId="61" applyFont="1" applyFill="1" applyBorder="1" applyAlignment="1" applyProtection="1">
      <alignment horizontal="center" vertical="center" wrapText="1"/>
      <protection locked="0"/>
    </xf>
    <xf numFmtId="0" fontId="0" fillId="0" borderId="157" xfId="0" applyBorder="1" applyAlignment="1">
      <alignment horizontal="center" vertical="center" wrapText="1"/>
    </xf>
    <xf numFmtId="209" fontId="15" fillId="28" borderId="50" xfId="50" applyNumberFormat="1" applyFont="1" applyFill="1" applyBorder="1" applyAlignment="1" applyProtection="1">
      <alignment vertical="center" shrinkToFit="1"/>
      <protection/>
    </xf>
    <xf numFmtId="0" fontId="0" fillId="0" borderId="50" xfId="0" applyBorder="1" applyAlignment="1">
      <alignment vertical="center" shrinkToFit="1"/>
    </xf>
    <xf numFmtId="0" fontId="110" fillId="0" borderId="182" xfId="61" applyFont="1" applyBorder="1" applyAlignment="1" applyProtection="1">
      <alignment horizontal="center" vertical="center" wrapText="1" shrinkToFit="1"/>
      <protection locked="0"/>
    </xf>
    <xf numFmtId="0" fontId="163" fillId="0" borderId="184" xfId="0" applyFont="1" applyBorder="1" applyAlignment="1">
      <alignment horizontal="center" vertical="center" shrinkToFit="1"/>
    </xf>
    <xf numFmtId="0" fontId="163" fillId="0" borderId="183" xfId="0" applyFont="1" applyBorder="1" applyAlignment="1">
      <alignment horizontal="center" vertical="center" shrinkToFit="1"/>
    </xf>
    <xf numFmtId="0" fontId="15" fillId="40" borderId="35" xfId="61" applyFont="1" applyFill="1" applyBorder="1" applyAlignment="1" applyProtection="1">
      <alignment horizontal="center" vertical="center" wrapText="1"/>
      <protection locked="0"/>
    </xf>
    <xf numFmtId="0" fontId="15" fillId="40" borderId="90" xfId="61" applyFont="1" applyFill="1" applyBorder="1" applyAlignment="1" applyProtection="1">
      <alignment horizontal="center" vertical="center" wrapText="1"/>
      <protection locked="0"/>
    </xf>
    <xf numFmtId="0" fontId="15" fillId="40" borderId="38" xfId="61" applyFont="1" applyFill="1" applyBorder="1" applyAlignment="1" applyProtection="1">
      <alignment horizontal="center" vertical="center" wrapText="1"/>
      <protection locked="0"/>
    </xf>
    <xf numFmtId="0" fontId="15" fillId="40" borderId="33" xfId="61" applyFont="1" applyFill="1" applyBorder="1" applyAlignment="1" applyProtection="1">
      <alignment horizontal="center" vertical="center" wrapText="1"/>
      <protection locked="0"/>
    </xf>
    <xf numFmtId="0" fontId="15" fillId="40" borderId="92" xfId="61" applyFont="1" applyFill="1" applyBorder="1" applyAlignment="1" applyProtection="1">
      <alignment horizontal="center" vertical="center" wrapText="1"/>
      <protection locked="0"/>
    </xf>
    <xf numFmtId="0" fontId="15" fillId="40" borderId="36" xfId="61" applyFont="1" applyFill="1" applyBorder="1" applyAlignment="1" applyProtection="1">
      <alignment horizontal="center" vertical="center" wrapText="1"/>
      <protection locked="0"/>
    </xf>
    <xf numFmtId="207" fontId="15" fillId="28" borderId="185" xfId="50" applyNumberFormat="1" applyFont="1" applyFill="1" applyBorder="1" applyAlignment="1" applyProtection="1">
      <alignment vertical="center" shrinkToFit="1"/>
      <protection locked="0"/>
    </xf>
    <xf numFmtId="207" fontId="15" fillId="28" borderId="186" xfId="50" applyNumberFormat="1" applyFont="1" applyFill="1" applyBorder="1" applyAlignment="1" applyProtection="1">
      <alignment vertical="center" shrinkToFit="1"/>
      <protection locked="0"/>
    </xf>
    <xf numFmtId="0" fontId="142" fillId="0" borderId="139" xfId="61" applyFont="1" applyBorder="1" applyAlignment="1" applyProtection="1">
      <alignment horizontal="center" vertical="center" wrapText="1"/>
      <protection locked="0"/>
    </xf>
    <xf numFmtId="0" fontId="142" fillId="0" borderId="140" xfId="61" applyFont="1" applyBorder="1" applyAlignment="1" applyProtection="1">
      <alignment horizontal="center" vertical="center" wrapText="1"/>
      <protection locked="0"/>
    </xf>
    <xf numFmtId="0" fontId="142" fillId="0" borderId="120" xfId="61" applyFont="1" applyBorder="1" applyAlignment="1" applyProtection="1">
      <alignment horizontal="center" vertical="center" wrapText="1"/>
      <protection locked="0"/>
    </xf>
    <xf numFmtId="207" fontId="15" fillId="28" borderId="140" xfId="61" applyNumberFormat="1" applyFont="1" applyFill="1" applyBorder="1" applyAlignment="1" applyProtection="1">
      <alignment horizontal="right" vertical="center" shrinkToFit="1"/>
      <protection locked="0"/>
    </xf>
    <xf numFmtId="207" fontId="15" fillId="28" borderId="120" xfId="61" applyNumberFormat="1" applyFont="1" applyFill="1" applyBorder="1" applyAlignment="1" applyProtection="1">
      <alignment horizontal="right" vertical="center" shrinkToFit="1"/>
      <protection locked="0"/>
    </xf>
    <xf numFmtId="0" fontId="141" fillId="0" borderId="90" xfId="61" applyFont="1" applyBorder="1" applyAlignment="1" applyProtection="1">
      <alignment horizontal="center" vertical="center" wrapText="1"/>
      <protection locked="0"/>
    </xf>
    <xf numFmtId="0" fontId="0" fillId="0" borderId="38" xfId="0" applyBorder="1" applyAlignment="1">
      <alignment horizontal="center" vertical="center" wrapText="1"/>
    </xf>
    <xf numFmtId="0" fontId="0" fillId="0" borderId="0" xfId="0" applyBorder="1" applyAlignment="1">
      <alignment horizontal="center" vertical="center" wrapText="1"/>
    </xf>
    <xf numFmtId="0" fontId="0" fillId="0" borderId="40" xfId="0" applyBorder="1" applyAlignment="1">
      <alignment horizontal="center" vertical="center" wrapText="1"/>
    </xf>
    <xf numFmtId="0" fontId="0" fillId="0" borderId="92" xfId="0" applyBorder="1" applyAlignment="1">
      <alignment horizontal="center" vertical="center" wrapText="1"/>
    </xf>
    <xf numFmtId="0" fontId="0" fillId="0" borderId="36" xfId="0" applyBorder="1" applyAlignment="1">
      <alignment horizontal="center" vertical="center" wrapText="1"/>
    </xf>
    <xf numFmtId="0" fontId="2" fillId="0" borderId="90" xfId="61" applyFont="1" applyBorder="1" applyAlignment="1" applyProtection="1">
      <alignment horizontal="center" vertical="center" shrinkToFit="1"/>
      <protection locked="0"/>
    </xf>
    <xf numFmtId="0" fontId="2" fillId="0" borderId="38" xfId="61" applyFont="1" applyBorder="1" applyAlignment="1" applyProtection="1">
      <alignment horizontal="center" vertical="center" shrinkToFit="1"/>
      <protection locked="0"/>
    </xf>
    <xf numFmtId="0" fontId="0" fillId="0" borderId="92" xfId="0" applyBorder="1" applyAlignment="1">
      <alignment horizontal="center" vertical="center" shrinkToFit="1"/>
    </xf>
    <xf numFmtId="0" fontId="0" fillId="0" borderId="36" xfId="0" applyBorder="1" applyAlignment="1">
      <alignment horizontal="center" vertical="center" shrinkToFit="1"/>
    </xf>
    <xf numFmtId="0" fontId="15" fillId="0" borderId="22" xfId="61" applyFont="1" applyBorder="1" applyAlignment="1" applyProtection="1">
      <alignment horizontal="center" vertical="center"/>
      <protection locked="0"/>
    </xf>
    <xf numFmtId="0" fontId="0" fillId="0" borderId="31" xfId="0" applyBorder="1" applyAlignment="1">
      <alignment horizontal="center" vertical="center"/>
    </xf>
    <xf numFmtId="0" fontId="15" fillId="0" borderId="140" xfId="61" applyFont="1" applyBorder="1" applyAlignment="1" applyProtection="1">
      <alignment horizontal="center" vertical="center" wrapText="1"/>
      <protection locked="0"/>
    </xf>
    <xf numFmtId="209" fontId="15" fillId="45" borderId="33" xfId="61" applyNumberFormat="1" applyFont="1" applyFill="1" applyBorder="1" applyAlignment="1">
      <alignment vertical="center" shrinkToFit="1"/>
      <protection/>
    </xf>
    <xf numFmtId="209" fontId="15" fillId="45" borderId="92" xfId="61" applyNumberFormat="1" applyFont="1" applyFill="1" applyBorder="1" applyAlignment="1">
      <alignment vertical="center" shrinkToFit="1"/>
      <protection/>
    </xf>
    <xf numFmtId="209" fontId="15" fillId="45" borderId="36" xfId="61" applyNumberFormat="1" applyFont="1" applyFill="1" applyBorder="1" applyAlignment="1">
      <alignment vertical="center" shrinkToFit="1"/>
      <protection/>
    </xf>
    <xf numFmtId="0" fontId="15" fillId="0" borderId="33" xfId="61" applyFont="1" applyBorder="1" applyAlignment="1" applyProtection="1">
      <alignment horizontal="center" vertical="center" wrapText="1"/>
      <protection locked="0"/>
    </xf>
    <xf numFmtId="0" fontId="15" fillId="0" borderId="92" xfId="61" applyFont="1" applyBorder="1" applyAlignment="1" applyProtection="1">
      <alignment horizontal="center" vertical="center" wrapText="1"/>
      <protection locked="0"/>
    </xf>
    <xf numFmtId="0" fontId="15" fillId="0" borderId="187" xfId="65" applyFont="1" applyBorder="1" applyAlignment="1" applyProtection="1">
      <alignment horizontal="center" vertical="center" textRotation="255"/>
      <protection locked="0"/>
    </xf>
    <xf numFmtId="0" fontId="15" fillId="0" borderId="128" xfId="65" applyFont="1" applyBorder="1" applyAlignment="1" applyProtection="1">
      <alignment horizontal="center" vertical="center" textRotation="255"/>
      <protection locked="0"/>
    </xf>
    <xf numFmtId="0" fontId="15" fillId="0" borderId="146" xfId="65" applyFont="1" applyBorder="1" applyAlignment="1" applyProtection="1">
      <alignment horizontal="center" vertical="center" textRotation="255"/>
      <protection locked="0"/>
    </xf>
    <xf numFmtId="0" fontId="15" fillId="0" borderId="188" xfId="61" applyFont="1" applyBorder="1" applyAlignment="1" applyProtection="1">
      <alignment horizontal="center" vertical="center" wrapText="1"/>
      <protection locked="0"/>
    </xf>
    <xf numFmtId="0" fontId="15" fillId="0" borderId="157" xfId="61" applyFont="1" applyBorder="1" applyAlignment="1" applyProtection="1">
      <alignment horizontal="center" vertical="center" wrapText="1"/>
      <protection locked="0"/>
    </xf>
    <xf numFmtId="0" fontId="15" fillId="0" borderId="47" xfId="61" applyFont="1" applyBorder="1" applyAlignment="1" applyProtection="1">
      <alignment horizontal="center" vertical="center" wrapText="1"/>
      <protection locked="0"/>
    </xf>
    <xf numFmtId="209" fontId="15" fillId="33" borderId="189" xfId="50" applyNumberFormat="1" applyFont="1" applyFill="1" applyBorder="1" applyAlignment="1" applyProtection="1">
      <alignment horizontal="center" vertical="center" shrinkToFit="1"/>
      <protection locked="0"/>
    </xf>
    <xf numFmtId="209" fontId="15" fillId="28" borderId="176" xfId="50" applyNumberFormat="1" applyFont="1" applyFill="1" applyBorder="1" applyAlignment="1" applyProtection="1">
      <alignment vertical="center" shrinkToFit="1"/>
      <protection/>
    </xf>
    <xf numFmtId="209" fontId="15" fillId="28" borderId="51" xfId="50" applyNumberFormat="1" applyFont="1" applyFill="1" applyBorder="1" applyAlignment="1" applyProtection="1">
      <alignment vertical="center" shrinkToFit="1"/>
      <protection/>
    </xf>
    <xf numFmtId="209" fontId="15" fillId="46" borderId="176" xfId="61" applyNumberFormat="1" applyFont="1" applyFill="1" applyBorder="1" applyAlignment="1">
      <alignment vertical="center" shrinkToFit="1"/>
      <protection/>
    </xf>
    <xf numFmtId="209" fontId="15" fillId="46" borderId="149" xfId="61" applyNumberFormat="1" applyFont="1" applyFill="1" applyBorder="1" applyAlignment="1">
      <alignment vertical="center" shrinkToFit="1"/>
      <protection/>
    </xf>
    <xf numFmtId="209" fontId="15" fillId="46" borderId="51" xfId="61" applyNumberFormat="1" applyFont="1" applyFill="1" applyBorder="1" applyAlignment="1">
      <alignment vertical="center" shrinkToFit="1"/>
      <protection/>
    </xf>
    <xf numFmtId="209" fontId="15" fillId="28" borderId="50" xfId="61" applyNumberFormat="1" applyFont="1" applyFill="1" applyBorder="1" applyAlignment="1">
      <alignment vertical="center" shrinkToFit="1"/>
      <protection/>
    </xf>
    <xf numFmtId="209" fontId="15" fillId="45" borderId="46" xfId="61" applyNumberFormat="1" applyFont="1" applyFill="1" applyBorder="1" applyAlignment="1">
      <alignment vertical="center" shrinkToFit="1"/>
      <protection/>
    </xf>
    <xf numFmtId="209" fontId="15" fillId="28" borderId="89" xfId="61" applyNumberFormat="1" applyFont="1" applyFill="1" applyBorder="1" applyAlignment="1">
      <alignment vertical="center" shrinkToFit="1"/>
      <protection/>
    </xf>
    <xf numFmtId="209" fontId="15" fillId="45" borderId="46" xfId="50" applyNumberFormat="1" applyFont="1" applyFill="1" applyBorder="1" applyAlignment="1" applyProtection="1">
      <alignment vertical="center" shrinkToFit="1"/>
      <protection/>
    </xf>
    <xf numFmtId="0" fontId="15" fillId="0" borderId="114" xfId="61" applyFont="1" applyBorder="1" applyAlignment="1" applyProtection="1">
      <alignment horizontal="center" vertical="center" wrapText="1"/>
      <protection locked="0"/>
    </xf>
    <xf numFmtId="0" fontId="15" fillId="0" borderId="149" xfId="61" applyFont="1" applyBorder="1" applyAlignment="1" applyProtection="1">
      <alignment horizontal="center" vertical="center" wrapText="1"/>
      <protection locked="0"/>
    </xf>
    <xf numFmtId="0" fontId="15" fillId="0" borderId="51" xfId="61" applyFont="1" applyBorder="1" applyAlignment="1" applyProtection="1">
      <alignment horizontal="center" vertical="center" wrapText="1"/>
      <protection locked="0"/>
    </xf>
    <xf numFmtId="0" fontId="111" fillId="0" borderId="184" xfId="61" applyFont="1" applyBorder="1" applyAlignment="1" applyProtection="1">
      <alignment horizontal="center" vertical="center" wrapText="1"/>
      <protection locked="0"/>
    </xf>
    <xf numFmtId="207" fontId="15" fillId="28" borderId="190" xfId="61" applyNumberFormat="1" applyFont="1" applyFill="1" applyBorder="1" applyAlignment="1">
      <alignment horizontal="right" vertical="center" shrinkToFit="1"/>
      <protection/>
    </xf>
    <xf numFmtId="0" fontId="0" fillId="0" borderId="89" xfId="0" applyBorder="1" applyAlignment="1">
      <alignment horizontal="right" vertical="center" shrinkToFit="1"/>
    </xf>
    <xf numFmtId="0" fontId="137" fillId="0" borderId="90" xfId="61" applyFont="1" applyBorder="1" applyAlignment="1" applyProtection="1">
      <alignment vertical="top"/>
      <protection locked="0"/>
    </xf>
    <xf numFmtId="0" fontId="11" fillId="0" borderId="167" xfId="61" applyFont="1" applyBorder="1" applyAlignment="1" applyProtection="1">
      <alignment horizontal="center" vertical="center" wrapText="1"/>
      <protection locked="0"/>
    </xf>
    <xf numFmtId="0" fontId="0" fillId="0" borderId="167" xfId="0" applyBorder="1" applyAlignment="1">
      <alignment horizontal="center" vertical="center" wrapText="1"/>
    </xf>
    <xf numFmtId="0" fontId="15" fillId="0" borderId="127" xfId="61" applyFont="1" applyBorder="1" applyAlignment="1" applyProtection="1">
      <alignment horizontal="center" vertical="center" wrapText="1"/>
      <protection locked="0"/>
    </xf>
    <xf numFmtId="0" fontId="0" fillId="0" borderId="127" xfId="0" applyBorder="1" applyAlignment="1">
      <alignment horizontal="center" vertical="center" wrapText="1"/>
    </xf>
    <xf numFmtId="0" fontId="0" fillId="0" borderId="191" xfId="0" applyBorder="1" applyAlignment="1">
      <alignment horizontal="center" vertical="center" wrapText="1"/>
    </xf>
    <xf numFmtId="0" fontId="15" fillId="33" borderId="22" xfId="61" applyFont="1" applyFill="1" applyBorder="1" applyAlignment="1" applyProtection="1">
      <alignment horizontal="center" vertical="center"/>
      <protection locked="0"/>
    </xf>
    <xf numFmtId="0" fontId="0" fillId="0" borderId="16" xfId="0" applyBorder="1" applyAlignment="1">
      <alignment horizontal="center" vertical="center"/>
    </xf>
    <xf numFmtId="0" fontId="141" fillId="0" borderId="140" xfId="61" applyFont="1" applyBorder="1" applyAlignment="1" applyProtection="1">
      <alignment horizontal="center" vertical="center" wrapText="1"/>
      <protection locked="0"/>
    </xf>
    <xf numFmtId="0" fontId="0" fillId="0" borderId="140" xfId="0" applyBorder="1" applyAlignment="1">
      <alignment horizontal="center" vertical="center" wrapText="1"/>
    </xf>
    <xf numFmtId="207" fontId="15" fillId="28" borderId="180" xfId="50" applyNumberFormat="1" applyFont="1" applyFill="1" applyBorder="1" applyAlignment="1" applyProtection="1">
      <alignment horizontal="right" vertical="center" shrinkToFit="1"/>
      <protection/>
    </xf>
    <xf numFmtId="207" fontId="15" fillId="28" borderId="179" xfId="50" applyNumberFormat="1" applyFont="1" applyFill="1" applyBorder="1" applyAlignment="1" applyProtection="1">
      <alignment horizontal="right" vertical="center" shrinkToFit="1"/>
      <protection/>
    </xf>
    <xf numFmtId="0" fontId="0" fillId="0" borderId="171" xfId="0" applyBorder="1" applyAlignment="1">
      <alignment horizontal="right" vertical="center" shrinkToFit="1"/>
    </xf>
    <xf numFmtId="0" fontId="0" fillId="0" borderId="94" xfId="0" applyBorder="1" applyAlignment="1">
      <alignment horizontal="right" vertical="center" shrinkToFit="1"/>
    </xf>
    <xf numFmtId="193" fontId="15" fillId="28" borderId="178" xfId="50" applyNumberFormat="1" applyFont="1" applyFill="1" applyBorder="1" applyAlignment="1" applyProtection="1">
      <alignment vertical="center" shrinkToFit="1"/>
      <protection/>
    </xf>
    <xf numFmtId="0" fontId="0" fillId="0" borderId="97" xfId="0" applyBorder="1" applyAlignment="1">
      <alignment vertical="center" shrinkToFit="1"/>
    </xf>
    <xf numFmtId="0" fontId="11" fillId="3" borderId="185" xfId="0" applyFont="1" applyFill="1" applyBorder="1" applyAlignment="1" applyProtection="1">
      <alignment horizontal="center" vertical="center" wrapText="1"/>
      <protection locked="0"/>
    </xf>
    <xf numFmtId="0" fontId="0" fillId="0" borderId="185" xfId="0" applyBorder="1" applyAlignment="1">
      <alignment horizontal="center" vertical="center" wrapText="1"/>
    </xf>
    <xf numFmtId="207" fontId="15" fillId="28" borderId="167" xfId="50" applyNumberFormat="1" applyFont="1" applyFill="1" applyBorder="1" applyAlignment="1" applyProtection="1">
      <alignment horizontal="right" vertical="center" shrinkToFit="1"/>
      <protection/>
    </xf>
    <xf numFmtId="207" fontId="15" fillId="28" borderId="55" xfId="50" applyNumberFormat="1" applyFont="1" applyFill="1" applyBorder="1" applyAlignment="1" applyProtection="1">
      <alignment horizontal="right" vertical="center" shrinkToFit="1"/>
      <protection/>
    </xf>
    <xf numFmtId="209" fontId="15" fillId="45" borderId="33" xfId="50" applyNumberFormat="1" applyFont="1" applyFill="1" applyBorder="1" applyAlignment="1" applyProtection="1">
      <alignment vertical="center" shrinkToFit="1"/>
      <protection/>
    </xf>
    <xf numFmtId="0" fontId="0" fillId="45" borderId="36" xfId="0" applyFill="1" applyBorder="1" applyAlignment="1">
      <alignment vertical="center" shrinkToFit="1"/>
    </xf>
    <xf numFmtId="204" fontId="15" fillId="34" borderId="174" xfId="61" applyNumberFormat="1" applyFont="1" applyFill="1" applyBorder="1" applyAlignment="1" applyProtection="1">
      <alignment horizontal="center" vertical="center" wrapText="1"/>
      <protection locked="0"/>
    </xf>
    <xf numFmtId="0" fontId="0" fillId="34" borderId="111" xfId="0" applyFill="1" applyBorder="1" applyAlignment="1">
      <alignment horizontal="center" vertical="center" wrapText="1"/>
    </xf>
    <xf numFmtId="0" fontId="0" fillId="0" borderId="111" xfId="0" applyBorder="1" applyAlignment="1">
      <alignment vertical="center"/>
    </xf>
    <xf numFmtId="204" fontId="15" fillId="33" borderId="35" xfId="61" applyNumberFormat="1" applyFont="1" applyFill="1" applyBorder="1" applyAlignment="1" applyProtection="1">
      <alignment horizontal="right" vertical="center"/>
      <protection locked="0"/>
    </xf>
    <xf numFmtId="0" fontId="0" fillId="0" borderId="38" xfId="0" applyBorder="1" applyAlignment="1">
      <alignment vertical="center"/>
    </xf>
    <xf numFmtId="0" fontId="0" fillId="0" borderId="42" xfId="0" applyBorder="1" applyAlignment="1">
      <alignment vertical="center"/>
    </xf>
    <xf numFmtId="0" fontId="0" fillId="0" borderId="40" xfId="0" applyBorder="1" applyAlignment="1">
      <alignment vertical="center"/>
    </xf>
    <xf numFmtId="0" fontId="0" fillId="0" borderId="33" xfId="0" applyBorder="1" applyAlignment="1">
      <alignment vertical="center"/>
    </xf>
    <xf numFmtId="0" fontId="0" fillId="0" borderId="36" xfId="0" applyBorder="1" applyAlignment="1">
      <alignment vertical="center"/>
    </xf>
    <xf numFmtId="0" fontId="163" fillId="33" borderId="139" xfId="0" applyFont="1" applyFill="1" applyBorder="1" applyAlignment="1">
      <alignment horizontal="center" vertical="center" wrapText="1"/>
    </xf>
    <xf numFmtId="0" fontId="163" fillId="0" borderId="120" xfId="0" applyFont="1" applyBorder="1" applyAlignment="1">
      <alignment horizontal="center" vertical="center"/>
    </xf>
    <xf numFmtId="209" fontId="15" fillId="45" borderId="192" xfId="61" applyNumberFormat="1" applyFont="1" applyFill="1" applyBorder="1" applyAlignment="1">
      <alignment vertical="center" shrinkToFit="1"/>
      <protection/>
    </xf>
    <xf numFmtId="209" fontId="15" fillId="45" borderId="193" xfId="61" applyNumberFormat="1" applyFont="1" applyFill="1" applyBorder="1" applyAlignment="1">
      <alignment vertical="center" shrinkToFit="1"/>
      <protection/>
    </xf>
    <xf numFmtId="209" fontId="15" fillId="45" borderId="194" xfId="61" applyNumberFormat="1" applyFont="1" applyFill="1" applyBorder="1" applyAlignment="1">
      <alignment vertical="center" shrinkToFit="1"/>
      <protection/>
    </xf>
    <xf numFmtId="0" fontId="144" fillId="0" borderId="0" xfId="65" applyFont="1" applyAlignment="1" applyProtection="1">
      <alignment horizontal="left" wrapText="1"/>
      <protection locked="0"/>
    </xf>
    <xf numFmtId="0" fontId="11" fillId="35" borderId="176" xfId="61" applyFont="1" applyFill="1" applyBorder="1" applyAlignment="1" applyProtection="1">
      <alignment horizontal="center" vertical="center" shrinkToFit="1"/>
      <protection locked="0"/>
    </xf>
    <xf numFmtId="0" fontId="164" fillId="0" borderId="51" xfId="0" applyFont="1" applyBorder="1" applyAlignment="1">
      <alignment horizontal="center" vertical="center" shrinkToFit="1"/>
    </xf>
    <xf numFmtId="207" fontId="15" fillId="28" borderId="139" xfId="61" applyNumberFormat="1" applyFont="1" applyFill="1" applyBorder="1" applyAlignment="1">
      <alignment horizontal="right" vertical="center" shrinkToFit="1"/>
      <protection/>
    </xf>
    <xf numFmtId="207" fontId="0" fillId="0" borderId="120" xfId="0" applyNumberFormat="1" applyBorder="1" applyAlignment="1">
      <alignment horizontal="right" vertical="center" shrinkToFit="1"/>
    </xf>
    <xf numFmtId="204" fontId="15" fillId="34" borderId="24" xfId="61" applyNumberFormat="1" applyFont="1" applyFill="1" applyBorder="1" applyAlignment="1" applyProtection="1">
      <alignment horizontal="center" vertical="center" wrapText="1"/>
      <protection locked="0"/>
    </xf>
    <xf numFmtId="0" fontId="0" fillId="34" borderId="128" xfId="0" applyFill="1" applyBorder="1" applyAlignment="1">
      <alignment horizontal="center" vertical="center" wrapText="1"/>
    </xf>
    <xf numFmtId="0" fontId="0" fillId="0" borderId="128" xfId="0" applyBorder="1" applyAlignment="1">
      <alignment vertical="center"/>
    </xf>
    <xf numFmtId="0" fontId="11" fillId="0" borderId="97" xfId="61" applyFont="1" applyBorder="1" applyAlignment="1" applyProtection="1">
      <alignment horizontal="center" vertical="center" wrapText="1"/>
      <protection locked="0"/>
    </xf>
    <xf numFmtId="0" fontId="164" fillId="0" borderId="94" xfId="0" applyFont="1" applyBorder="1" applyAlignment="1">
      <alignment horizontal="center" vertical="center" wrapText="1"/>
    </xf>
    <xf numFmtId="0" fontId="11" fillId="0" borderId="176" xfId="61" applyFont="1" applyBorder="1" applyAlignment="1" applyProtection="1">
      <alignment horizontal="center" vertical="center" wrapText="1"/>
      <protection locked="0"/>
    </xf>
    <xf numFmtId="0" fontId="164" fillId="0" borderId="51" xfId="0" applyFont="1" applyBorder="1" applyAlignment="1">
      <alignment horizontal="center" vertical="center" wrapText="1"/>
    </xf>
    <xf numFmtId="0" fontId="161" fillId="0" borderId="0" xfId="65" applyFont="1" applyBorder="1" applyAlignment="1" applyProtection="1">
      <alignment horizontal="center" vertical="center"/>
      <protection locked="0"/>
    </xf>
    <xf numFmtId="0" fontId="15" fillId="37" borderId="86" xfId="61" applyFont="1" applyFill="1" applyBorder="1" applyAlignment="1" applyProtection="1">
      <alignment horizontal="center" vertical="center" wrapText="1"/>
      <protection locked="0"/>
    </xf>
    <xf numFmtId="0" fontId="0" fillId="37" borderId="76" xfId="0" applyFill="1" applyBorder="1" applyAlignment="1">
      <alignment horizontal="center" vertical="center" wrapText="1"/>
    </xf>
    <xf numFmtId="0" fontId="0" fillId="37" borderId="74" xfId="0" applyFill="1" applyBorder="1" applyAlignment="1">
      <alignment horizontal="center" vertical="center" wrapText="1"/>
    </xf>
    <xf numFmtId="0" fontId="15" fillId="0" borderId="73" xfId="65" applyFont="1" applyBorder="1" applyAlignment="1" applyProtection="1">
      <alignment horizontal="center" vertical="center"/>
      <protection locked="0"/>
    </xf>
    <xf numFmtId="0" fontId="152" fillId="0" borderId="76" xfId="0" applyFont="1" applyBorder="1" applyAlignment="1">
      <alignment horizontal="left" vertical="center" indent="1" shrinkToFit="1"/>
    </xf>
    <xf numFmtId="0" fontId="152" fillId="0" borderId="74" xfId="0" applyFont="1" applyBorder="1" applyAlignment="1">
      <alignment horizontal="left" vertical="center" indent="1" shrinkToFit="1"/>
    </xf>
    <xf numFmtId="0" fontId="15" fillId="0" borderId="35" xfId="61" applyFont="1" applyBorder="1" applyAlignment="1" applyProtection="1">
      <alignment horizontal="center" vertical="center" wrapText="1"/>
      <protection locked="0"/>
    </xf>
    <xf numFmtId="0" fontId="0" fillId="0" borderId="90" xfId="0" applyBorder="1" applyAlignment="1">
      <alignment horizontal="center" vertical="center" wrapText="1"/>
    </xf>
    <xf numFmtId="0" fontId="0" fillId="0" borderId="42" xfId="0" applyBorder="1" applyAlignment="1">
      <alignment horizontal="center" vertical="center" wrapText="1"/>
    </xf>
    <xf numFmtId="0" fontId="0" fillId="0" borderId="122" xfId="0" applyBorder="1" applyAlignment="1">
      <alignment horizontal="center" vertical="center" wrapText="1"/>
    </xf>
    <xf numFmtId="0" fontId="0" fillId="0" borderId="195" xfId="0" applyBorder="1" applyAlignment="1">
      <alignment horizontal="center" vertical="center" wrapText="1"/>
    </xf>
    <xf numFmtId="0" fontId="0" fillId="0" borderId="196" xfId="0" applyBorder="1" applyAlignment="1">
      <alignment horizontal="center" vertical="center" wrapText="1"/>
    </xf>
    <xf numFmtId="0" fontId="11" fillId="0" borderId="42"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11" fillId="0" borderId="40" xfId="0" applyFont="1" applyBorder="1" applyAlignment="1" applyProtection="1">
      <alignment vertical="center" wrapText="1"/>
      <protection locked="0"/>
    </xf>
    <xf numFmtId="0" fontId="11" fillId="0" borderId="33" xfId="0" applyFont="1" applyBorder="1" applyAlignment="1" applyProtection="1">
      <alignment vertical="center" wrapText="1"/>
      <protection locked="0"/>
    </xf>
    <xf numFmtId="0" fontId="11" fillId="0" borderId="92" xfId="0" applyFont="1" applyBorder="1" applyAlignment="1" applyProtection="1">
      <alignment vertical="center" wrapText="1"/>
      <protection locked="0"/>
    </xf>
    <xf numFmtId="0" fontId="11" fillId="0" borderId="36" xfId="0" applyFont="1" applyBorder="1" applyAlignment="1" applyProtection="1">
      <alignment vertical="center" wrapText="1"/>
      <protection locked="0"/>
    </xf>
    <xf numFmtId="207" fontId="15" fillId="28" borderId="157" xfId="50" applyNumberFormat="1" applyFont="1" applyFill="1" applyBorder="1" applyAlignment="1" applyProtection="1">
      <alignment horizontal="right" vertical="center" shrinkToFit="1"/>
      <protection/>
    </xf>
    <xf numFmtId="207" fontId="15" fillId="28" borderId="36" xfId="50" applyNumberFormat="1" applyFont="1" applyFill="1" applyBorder="1" applyAlignment="1" applyProtection="1">
      <alignment horizontal="right" vertical="center" shrinkToFit="1"/>
      <protection/>
    </xf>
    <xf numFmtId="207" fontId="15" fillId="33" borderId="96" xfId="50" applyNumberFormat="1" applyFont="1" applyFill="1" applyBorder="1" applyAlignment="1" applyProtection="1">
      <alignment horizontal="center" vertical="center" shrinkToFit="1"/>
      <protection locked="0"/>
    </xf>
    <xf numFmtId="207" fontId="15" fillId="33" borderId="47" xfId="50" applyNumberFormat="1" applyFont="1" applyFill="1" applyBorder="1" applyAlignment="1" applyProtection="1">
      <alignment horizontal="center" vertical="center" shrinkToFit="1"/>
      <protection locked="0"/>
    </xf>
    <xf numFmtId="0" fontId="142" fillId="7" borderId="35" xfId="0" applyFont="1" applyFill="1" applyBorder="1" applyAlignment="1" applyProtection="1">
      <alignment horizontal="center" vertical="center" wrapText="1"/>
      <protection locked="0"/>
    </xf>
    <xf numFmtId="0" fontId="142" fillId="7" borderId="38" xfId="0" applyFont="1" applyFill="1" applyBorder="1" applyAlignment="1" applyProtection="1">
      <alignment horizontal="center" vertical="center" wrapText="1"/>
      <protection locked="0"/>
    </xf>
    <xf numFmtId="0" fontId="142" fillId="7" borderId="42" xfId="0" applyFont="1" applyFill="1" applyBorder="1" applyAlignment="1" applyProtection="1">
      <alignment horizontal="center" vertical="center" wrapText="1"/>
      <protection locked="0"/>
    </xf>
    <xf numFmtId="0" fontId="142" fillId="7" borderId="40" xfId="0" applyFont="1" applyFill="1" applyBorder="1" applyAlignment="1" applyProtection="1">
      <alignment horizontal="center" vertical="center" wrapText="1"/>
      <protection locked="0"/>
    </xf>
    <xf numFmtId="0" fontId="142" fillId="7" borderId="122" xfId="0" applyFont="1" applyFill="1" applyBorder="1" applyAlignment="1" applyProtection="1">
      <alignment horizontal="center" vertical="center" wrapText="1"/>
      <protection locked="0"/>
    </xf>
    <xf numFmtId="0" fontId="142" fillId="7" borderId="196" xfId="0" applyFont="1" applyFill="1" applyBorder="1" applyAlignment="1" applyProtection="1">
      <alignment horizontal="center" vertical="center" wrapText="1"/>
      <protection locked="0"/>
    </xf>
    <xf numFmtId="0" fontId="15" fillId="44" borderId="35" xfId="61" applyFont="1" applyFill="1" applyBorder="1" applyAlignment="1" applyProtection="1">
      <alignment horizontal="center" vertical="center" wrapText="1"/>
      <protection locked="0"/>
    </xf>
    <xf numFmtId="0" fontId="152" fillId="0" borderId="38" xfId="0" applyFont="1" applyBorder="1" applyAlignment="1">
      <alignment horizontal="center" vertical="center" wrapText="1"/>
    </xf>
    <xf numFmtId="0" fontId="15" fillId="44" borderId="33" xfId="61" applyFont="1" applyFill="1" applyBorder="1" applyAlignment="1" applyProtection="1">
      <alignment horizontal="center" vertical="center" wrapText="1"/>
      <protection locked="0"/>
    </xf>
    <xf numFmtId="0" fontId="152" fillId="0" borderId="36" xfId="0" applyFont="1" applyBorder="1" applyAlignment="1">
      <alignment horizontal="center" vertical="center" wrapText="1"/>
    </xf>
    <xf numFmtId="207" fontId="139" fillId="0" borderId="42" xfId="61" applyNumberFormat="1" applyFont="1" applyFill="1" applyBorder="1" applyAlignment="1">
      <alignment horizontal="center" shrinkToFit="1"/>
      <protection/>
    </xf>
    <xf numFmtId="0" fontId="165" fillId="0" borderId="40" xfId="0" applyFont="1" applyFill="1" applyBorder="1" applyAlignment="1">
      <alignment horizontal="center" shrinkToFit="1"/>
    </xf>
    <xf numFmtId="204" fontId="15" fillId="34" borderId="175" xfId="61" applyNumberFormat="1" applyFont="1" applyFill="1" applyBorder="1" applyAlignment="1" applyProtection="1">
      <alignment horizontal="center" vertical="center" wrapText="1"/>
      <protection locked="0"/>
    </xf>
    <xf numFmtId="0" fontId="0" fillId="34" borderId="112" xfId="0" applyFill="1" applyBorder="1" applyAlignment="1">
      <alignment horizontal="center" vertical="center" wrapText="1"/>
    </xf>
    <xf numFmtId="0" fontId="0" fillId="0" borderId="112" xfId="0" applyBorder="1" applyAlignment="1">
      <alignment vertical="center"/>
    </xf>
    <xf numFmtId="204" fontId="15" fillId="0" borderId="24" xfId="61" applyNumberFormat="1" applyFont="1" applyFill="1" applyBorder="1" applyAlignment="1" applyProtection="1">
      <alignment horizontal="center" vertical="center" wrapText="1"/>
      <protection locked="0"/>
    </xf>
    <xf numFmtId="204" fontId="15" fillId="0" borderId="128" xfId="61" applyNumberFormat="1" applyFont="1" applyFill="1" applyBorder="1" applyAlignment="1" applyProtection="1">
      <alignment horizontal="center" vertical="center" wrapText="1"/>
      <protection locked="0"/>
    </xf>
    <xf numFmtId="207" fontId="15" fillId="33" borderId="95" xfId="50" applyNumberFormat="1" applyFont="1" applyFill="1" applyBorder="1" applyAlignment="1" applyProtection="1">
      <alignment horizontal="center" vertical="center" shrinkToFit="1"/>
      <protection/>
    </xf>
    <xf numFmtId="207" fontId="15" fillId="33" borderId="55" xfId="50" applyNumberFormat="1" applyFont="1" applyFill="1" applyBorder="1" applyAlignment="1" applyProtection="1">
      <alignment horizontal="center" vertical="center" shrinkToFit="1"/>
      <protection/>
    </xf>
    <xf numFmtId="0" fontId="11" fillId="0" borderId="95" xfId="61" applyFont="1" applyBorder="1" applyAlignment="1" applyProtection="1">
      <alignment vertical="center" wrapText="1"/>
      <protection locked="0"/>
    </xf>
    <xf numFmtId="0" fontId="11" fillId="0" borderId="167" xfId="61" applyFont="1" applyBorder="1" applyAlignment="1" applyProtection="1">
      <alignment vertical="center" wrapText="1"/>
      <protection locked="0"/>
    </xf>
    <xf numFmtId="0" fontId="11" fillId="0" borderId="55" xfId="61" applyFont="1" applyBorder="1" applyAlignment="1" applyProtection="1">
      <alignment vertical="center" wrapText="1"/>
      <protection locked="0"/>
    </xf>
    <xf numFmtId="207" fontId="15" fillId="28" borderId="96" xfId="50" applyNumberFormat="1" applyFont="1" applyFill="1" applyBorder="1" applyAlignment="1" applyProtection="1">
      <alignment horizontal="right" vertical="center"/>
      <protection locked="0"/>
    </xf>
    <xf numFmtId="0" fontId="0" fillId="0" borderId="47" xfId="0" applyBorder="1" applyAlignment="1">
      <alignment horizontal="right" vertical="center"/>
    </xf>
    <xf numFmtId="0" fontId="11" fillId="0" borderId="178" xfId="61" applyFont="1" applyBorder="1" applyAlignment="1" applyProtection="1">
      <alignment vertical="center" wrapText="1"/>
      <protection locked="0"/>
    </xf>
    <xf numFmtId="0" fontId="11" fillId="0" borderId="180" xfId="61" applyFont="1" applyBorder="1" applyAlignment="1" applyProtection="1">
      <alignment vertical="center" wrapText="1"/>
      <protection locked="0"/>
    </xf>
    <xf numFmtId="0" fontId="11" fillId="0" borderId="179" xfId="61" applyFont="1" applyBorder="1" applyAlignment="1" applyProtection="1">
      <alignment vertical="center" wrapText="1"/>
      <protection locked="0"/>
    </xf>
    <xf numFmtId="0" fontId="0" fillId="0" borderId="97" xfId="0" applyBorder="1" applyAlignment="1">
      <alignment vertical="center" wrapText="1"/>
    </xf>
    <xf numFmtId="0" fontId="0" fillId="0" borderId="171" xfId="0" applyBorder="1" applyAlignment="1">
      <alignment vertical="center" wrapText="1"/>
    </xf>
    <xf numFmtId="0" fontId="0" fillId="0" borderId="94" xfId="0" applyBorder="1" applyAlignment="1">
      <alignment vertical="center" wrapText="1"/>
    </xf>
    <xf numFmtId="207" fontId="15" fillId="28" borderId="197" xfId="50" applyNumberFormat="1" applyFont="1" applyFill="1" applyBorder="1" applyAlignment="1" applyProtection="1">
      <alignment horizontal="right" vertical="center" shrinkToFit="1"/>
      <protection/>
    </xf>
    <xf numFmtId="0" fontId="0" fillId="0" borderId="108" xfId="0" applyBorder="1" applyAlignment="1">
      <alignment vertical="center"/>
    </xf>
    <xf numFmtId="207" fontId="15" fillId="28" borderId="95" xfId="50" applyNumberFormat="1" applyFont="1" applyFill="1" applyBorder="1" applyAlignment="1" applyProtection="1">
      <alignment horizontal="right" vertical="center"/>
      <protection locked="0"/>
    </xf>
    <xf numFmtId="0" fontId="0" fillId="0" borderId="55" xfId="0" applyBorder="1" applyAlignment="1">
      <alignment horizontal="right" vertical="center"/>
    </xf>
    <xf numFmtId="207" fontId="15" fillId="28" borderId="198" xfId="50" applyNumberFormat="1" applyFont="1" applyFill="1" applyBorder="1" applyAlignment="1" applyProtection="1">
      <alignment horizontal="right" vertical="center" shrinkToFit="1"/>
      <protection/>
    </xf>
    <xf numFmtId="0" fontId="0" fillId="0" borderId="110" xfId="0" applyBorder="1" applyAlignment="1">
      <alignment vertical="center"/>
    </xf>
    <xf numFmtId="207" fontId="15" fillId="33" borderId="178" xfId="50" applyNumberFormat="1" applyFont="1" applyFill="1" applyBorder="1" applyAlignment="1" applyProtection="1">
      <alignment horizontal="center" vertical="center" shrinkToFit="1"/>
      <protection/>
    </xf>
    <xf numFmtId="207" fontId="15" fillId="33" borderId="179" xfId="50" applyNumberFormat="1" applyFont="1" applyFill="1" applyBorder="1" applyAlignment="1" applyProtection="1">
      <alignment horizontal="center" vertical="center" shrinkToFit="1"/>
      <protection/>
    </xf>
    <xf numFmtId="0" fontId="0" fillId="0" borderId="97" xfId="0" applyBorder="1" applyAlignment="1">
      <alignment horizontal="center" vertical="center" shrinkToFit="1"/>
    </xf>
    <xf numFmtId="0" fontId="0" fillId="0" borderId="94" xfId="0" applyBorder="1" applyAlignment="1">
      <alignment horizontal="center" vertical="center" shrinkToFit="1"/>
    </xf>
    <xf numFmtId="207" fontId="142" fillId="28" borderId="179" xfId="0" applyNumberFormat="1" applyFont="1" applyFill="1" applyBorder="1" applyAlignment="1">
      <alignment vertical="center" shrinkToFit="1"/>
    </xf>
    <xf numFmtId="0" fontId="142" fillId="28" borderId="94" xfId="0" applyFont="1" applyFill="1" applyBorder="1" applyAlignment="1">
      <alignment vertical="center" shrinkToFit="1"/>
    </xf>
    <xf numFmtId="209" fontId="15" fillId="28" borderId="189" xfId="50" applyNumberFormat="1" applyFont="1" applyFill="1" applyBorder="1" applyAlignment="1" applyProtection="1">
      <alignment vertical="center" shrinkToFit="1"/>
      <protection/>
    </xf>
    <xf numFmtId="0" fontId="0" fillId="0" borderId="189" xfId="0" applyBorder="1" applyAlignment="1">
      <alignment vertical="center" shrinkToFit="1"/>
    </xf>
    <xf numFmtId="209" fontId="15" fillId="28" borderId="94" xfId="61" applyNumberFormat="1" applyFont="1" applyFill="1" applyBorder="1" applyAlignment="1">
      <alignment vertical="center" shrinkToFit="1"/>
      <protection/>
    </xf>
    <xf numFmtId="0" fontId="11" fillId="0" borderId="46" xfId="61" applyFont="1" applyBorder="1" applyAlignment="1" applyProtection="1">
      <alignment vertical="center" wrapText="1"/>
      <protection locked="0"/>
    </xf>
    <xf numFmtId="0" fontId="0" fillId="33" borderId="189" xfId="0" applyFill="1" applyBorder="1" applyAlignment="1">
      <alignment horizontal="center" vertical="center" shrinkToFit="1"/>
    </xf>
    <xf numFmtId="209" fontId="15" fillId="28" borderId="89" xfId="50" applyNumberFormat="1" applyFont="1" applyFill="1" applyBorder="1" applyAlignment="1" applyProtection="1">
      <alignment vertical="center" shrinkToFit="1"/>
      <protection/>
    </xf>
    <xf numFmtId="0" fontId="0" fillId="0" borderId="89" xfId="0" applyBorder="1" applyAlignment="1">
      <alignment vertical="center" shrinkToFit="1"/>
    </xf>
    <xf numFmtId="194" fontId="123" fillId="0" borderId="0" xfId="65" applyNumberFormat="1" applyFont="1" applyBorder="1" applyAlignment="1" applyProtection="1">
      <alignment horizontal="right" vertical="center"/>
      <protection locked="0"/>
    </xf>
    <xf numFmtId="207" fontId="15" fillId="28" borderId="47" xfId="50" applyNumberFormat="1" applyFont="1" applyFill="1" applyBorder="1" applyAlignment="1" applyProtection="1">
      <alignment horizontal="right" vertical="center" shrinkToFit="1"/>
      <protection/>
    </xf>
    <xf numFmtId="207" fontId="15" fillId="33" borderId="96" xfId="50" applyNumberFormat="1" applyFont="1" applyFill="1" applyBorder="1" applyAlignment="1" applyProtection="1">
      <alignment horizontal="center" vertical="center" shrinkToFit="1"/>
      <protection/>
    </xf>
    <xf numFmtId="207" fontId="15" fillId="33" borderId="47" xfId="50" applyNumberFormat="1" applyFont="1" applyFill="1" applyBorder="1" applyAlignment="1" applyProtection="1">
      <alignment horizontal="center" vertical="center" shrinkToFit="1"/>
      <protection/>
    </xf>
    <xf numFmtId="0" fontId="15" fillId="0" borderId="108" xfId="61" applyFont="1" applyBorder="1" applyAlignment="1" applyProtection="1">
      <alignment horizontal="center" vertical="center" wrapText="1"/>
      <protection locked="0"/>
    </xf>
    <xf numFmtId="0" fontId="15" fillId="0" borderId="109" xfId="61" applyFont="1" applyBorder="1" applyAlignment="1" applyProtection="1">
      <alignment horizontal="center" vertical="center" wrapText="1"/>
      <protection locked="0"/>
    </xf>
    <xf numFmtId="0" fontId="15" fillId="0" borderId="110" xfId="61" applyFont="1" applyBorder="1" applyAlignment="1" applyProtection="1">
      <alignment horizontal="center" vertical="center" wrapText="1"/>
      <protection locked="0"/>
    </xf>
    <xf numFmtId="0" fontId="15" fillId="0" borderId="199" xfId="61" applyFont="1" applyBorder="1" applyAlignment="1" applyProtection="1">
      <alignment horizontal="center" vertical="center" wrapText="1"/>
      <protection locked="0"/>
    </xf>
    <xf numFmtId="0" fontId="142" fillId="0" borderId="200" xfId="61" applyFont="1" applyBorder="1" applyAlignment="1" applyProtection="1">
      <alignment horizontal="center" vertical="center" wrapText="1"/>
      <protection locked="0"/>
    </xf>
    <xf numFmtId="0" fontId="142" fillId="0" borderId="201" xfId="61" applyFont="1" applyBorder="1" applyAlignment="1" applyProtection="1">
      <alignment horizontal="center" vertical="center" wrapText="1"/>
      <protection locked="0"/>
    </xf>
    <xf numFmtId="0" fontId="142" fillId="0" borderId="202" xfId="61" applyFont="1" applyBorder="1" applyAlignment="1" applyProtection="1">
      <alignment horizontal="center" vertical="center" wrapText="1"/>
      <protection locked="0"/>
    </xf>
    <xf numFmtId="209" fontId="15" fillId="28" borderId="97" xfId="50" applyNumberFormat="1" applyFont="1" applyFill="1" applyBorder="1" applyAlignment="1" applyProtection="1">
      <alignment vertical="center" shrinkToFit="1"/>
      <protection/>
    </xf>
    <xf numFmtId="0" fontId="0" fillId="0" borderId="94" xfId="0" applyBorder="1" applyAlignment="1">
      <alignment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1010xx交付申請記入要領_PR" xfId="63"/>
    <cellStyle name="標準_按分集計表(案2)_116S" xfId="64"/>
    <cellStyle name="標準_事業費総括表_110628" xfId="65"/>
    <cellStyle name="良い" xfId="66"/>
  </cellStyles>
  <dxfs count="438">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ill>
        <patternFill>
          <bgColor rgb="FFFFCCCC"/>
        </patternFill>
      </fill>
    </dxf>
    <dxf>
      <fill>
        <patternFill>
          <bgColor rgb="FFFFCCCC"/>
        </patternFill>
      </fill>
    </dxf>
    <dxf>
      <fill>
        <patternFill patternType="solid">
          <fgColor indexed="65"/>
          <bgColor rgb="FFFFCCCC"/>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7" tint="0.7999799847602844"/>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ont>
        <name val="ＭＳ Ｐゴシック"/>
        <color auto="1"/>
      </font>
      <fill>
        <patternFill>
          <bgColor rgb="FFFFCCCC"/>
        </patternFill>
      </fill>
    </dxf>
    <dxf>
      <fill>
        <patternFill>
          <bgColor rgb="FFFFCCCC"/>
        </patternFill>
      </fill>
    </dxf>
    <dxf>
      <fill>
        <patternFill>
          <bgColor theme="7" tint="0.7999799847602844"/>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7" tint="0.7999799847602844"/>
        </patternFill>
      </fill>
    </dxf>
    <dxf>
      <fill>
        <patternFill>
          <bgColor rgb="FFCCFFFF"/>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rgb="FFFFCCCC"/>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ont>
        <color theme="0"/>
      </font>
      <fill>
        <patternFill>
          <bgColor theme="0"/>
        </patternFill>
      </fill>
      <border>
        <left/>
        <right/>
        <top/>
        <bottom/>
      </border>
    </dxf>
    <dxf>
      <fill>
        <patternFill>
          <bgColor theme="7" tint="0.7999799847602844"/>
        </patternFill>
      </fill>
    </dxf>
    <dxf>
      <font>
        <color theme="0"/>
      </font>
      <fill>
        <patternFill>
          <bgColor theme="0"/>
        </patternFill>
      </fill>
      <border>
        <left/>
        <right/>
        <top/>
        <bottom/>
      </border>
    </dxf>
    <dxf>
      <fill>
        <patternFill>
          <bgColor theme="7" tint="0.7999799847602844"/>
        </patternFill>
      </fill>
    </dxf>
    <dxf>
      <font>
        <color theme="0"/>
      </font>
      <fill>
        <patternFill>
          <bgColor theme="0"/>
        </patternFill>
      </fill>
      <border>
        <left/>
        <right/>
        <top/>
        <bottom/>
      </border>
    </dxf>
    <dxf>
      <fill>
        <patternFill>
          <bgColor theme="7" tint="0.7999799847602844"/>
        </patternFill>
      </fill>
    </dxf>
    <dxf>
      <font>
        <color theme="0"/>
      </font>
      <fill>
        <patternFill>
          <bgColor theme="0"/>
        </patternFill>
      </fill>
      <border>
        <left/>
        <right/>
        <top/>
        <bottom/>
      </border>
    </dxf>
    <dxf>
      <fill>
        <patternFill>
          <bgColor theme="7" tint="0.7999799847602844"/>
        </patternFill>
      </fill>
    </dxf>
    <dxf>
      <font>
        <color theme="0"/>
      </font>
      <fill>
        <patternFill>
          <bgColor theme="0"/>
        </patternFill>
      </fill>
      <border>
        <left/>
        <right/>
        <top/>
        <bottom/>
      </border>
    </dxf>
    <dxf>
      <fill>
        <patternFill>
          <bgColor theme="7" tint="0.7999799847602844"/>
        </patternFill>
      </fill>
    </dxf>
    <dxf>
      <font>
        <color theme="0"/>
      </font>
      <fill>
        <patternFill>
          <bgColor theme="0"/>
        </patternFill>
      </fill>
      <border>
        <left/>
        <right/>
        <top/>
        <bottom/>
      </border>
    </dxf>
    <dxf>
      <fill>
        <patternFill>
          <bgColor theme="7" tint="0.7999799847602844"/>
        </patternFill>
      </fill>
    </dxf>
    <dxf>
      <font>
        <color theme="0"/>
      </font>
      <fill>
        <patternFill>
          <bgColor theme="0"/>
        </patternFill>
      </fill>
      <border>
        <left/>
        <right/>
        <top/>
        <bottom/>
      </border>
    </dxf>
    <dxf>
      <fill>
        <patternFill>
          <bgColor theme="7" tint="0.7999799847602844"/>
        </patternFill>
      </fill>
    </dxf>
    <dxf>
      <font>
        <color theme="0"/>
      </font>
      <fill>
        <patternFill>
          <bgColor theme="0"/>
        </patternFill>
      </fill>
      <border>
        <left/>
        <right/>
        <top/>
        <bottom/>
      </border>
    </dxf>
    <dxf>
      <fill>
        <patternFill>
          <bgColor theme="7" tint="0.7999799847602844"/>
        </patternFill>
      </fill>
    </dxf>
    <dxf>
      <font>
        <color theme="0"/>
      </font>
      <fill>
        <patternFill>
          <bgColor theme="0"/>
        </patternFill>
      </fill>
      <border>
        <left/>
        <right/>
        <top/>
        <bottom/>
      </border>
    </dxf>
    <dxf>
      <fill>
        <patternFill>
          <bgColor theme="7" tint="0.7999799847602844"/>
        </patternFill>
      </fill>
    </dxf>
    <dxf>
      <fill>
        <patternFill>
          <bgColor rgb="FFFFCCCC"/>
        </patternFill>
      </fill>
    </dxf>
    <dxf>
      <font>
        <name val="ＭＳ Ｐゴシック"/>
        <color auto="1"/>
      </font>
      <fill>
        <patternFill>
          <bgColor rgb="FFFFCCCC"/>
        </patternFill>
      </fill>
    </dxf>
    <dxf>
      <font>
        <name val="ＭＳ Ｐゴシック"/>
        <color auto="1"/>
      </font>
      <fill>
        <patternFill>
          <bgColor rgb="FFFFCCCC"/>
        </patternFill>
      </fill>
    </dxf>
    <dxf>
      <fill>
        <patternFill>
          <bgColor rgb="FFFFCCCC"/>
        </patternFill>
      </fill>
    </dxf>
    <dxf>
      <fill>
        <patternFill>
          <bgColor theme="7" tint="0.7999799847602844"/>
        </patternFill>
      </fill>
    </dxf>
    <dxf>
      <fill>
        <patternFill>
          <bgColor theme="7" tint="0.7999799847602844"/>
        </patternFill>
      </fill>
    </dxf>
    <dxf>
      <font>
        <color rgb="FFFFFF99"/>
      </font>
    </dxf>
    <dxf>
      <font>
        <name val="ＭＳ Ｐゴシック"/>
        <color auto="1"/>
      </font>
      <fill>
        <patternFill>
          <bgColor rgb="FFFFCCCC"/>
        </patternFill>
      </fill>
    </dxf>
    <dxf>
      <fill>
        <patternFill>
          <bgColor rgb="FFFFCCCC"/>
        </patternFill>
      </fill>
    </dxf>
    <dxf>
      <fill>
        <patternFill>
          <bgColor rgb="FFFFCCCC"/>
        </patternFill>
      </fill>
    </dxf>
    <dxf>
      <font>
        <color theme="0"/>
      </font>
    </dxf>
    <dxf>
      <font>
        <b/>
        <i val="0"/>
        <color rgb="FFFF0000"/>
      </font>
    </dxf>
    <dxf>
      <font>
        <b/>
        <i val="0"/>
        <name val="ＭＳ Ｐゴシック"/>
        <color auto="1"/>
      </font>
      <fill>
        <patternFill>
          <bgColor rgb="FFFFCCCC"/>
        </patternFill>
      </fill>
    </dxf>
    <dxf>
      <font>
        <b/>
        <i val="0"/>
        <color rgb="FFFF0000"/>
      </font>
    </dxf>
    <dxf>
      <font>
        <b/>
        <i val="0"/>
        <color rgb="FFFF0000"/>
      </font>
    </dxf>
    <dxf>
      <font>
        <b/>
        <i val="0"/>
        <color rgb="FFFF0000"/>
      </font>
    </dxf>
    <dxf>
      <font>
        <b/>
        <i val="0"/>
        <name val="ＭＳ Ｐゴシック"/>
        <color auto="1"/>
      </font>
      <fill>
        <patternFill>
          <bgColor rgb="FFFFCCCC"/>
        </patternFill>
      </fill>
    </dxf>
    <dxf>
      <font>
        <color theme="1"/>
      </font>
    </dxf>
    <dxf>
      <font>
        <color theme="1"/>
      </font>
      <border/>
    </dxf>
    <dxf>
      <font>
        <b/>
        <i val="0"/>
        <color auto="1"/>
      </font>
      <fill>
        <patternFill>
          <bgColor rgb="FFFFCCCC"/>
        </patternFill>
      </fill>
      <border/>
    </dxf>
    <dxf>
      <font>
        <b/>
        <i val="0"/>
        <color rgb="FFFF0000"/>
      </font>
      <border/>
    </dxf>
    <dxf>
      <font>
        <color theme="0"/>
      </font>
      <border/>
    </dxf>
    <dxf>
      <font>
        <color auto="1"/>
      </font>
      <fill>
        <patternFill>
          <bgColor rgb="FFFFCCCC"/>
        </patternFill>
      </fill>
      <border/>
    </dxf>
    <dxf>
      <font>
        <color rgb="FFFFFF99"/>
      </font>
      <border/>
    </dxf>
    <dxf>
      <font>
        <color theme="0"/>
      </font>
      <fill>
        <patternFill>
          <bgColor theme="0"/>
        </patternFill>
      </fill>
      <border>
        <left>
          <color rgb="FF000000"/>
        </left>
        <right>
          <color rgb="FF000000"/>
        </right>
        <top>
          <color rgb="FF000000"/>
        </top>
        <bottom>
          <color rgb="FF000000"/>
        </bottom>
      </border>
    </dxf>
    <dxf>
      <font>
        <u val="single"/>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467;&#12500;&#12540;&#9734;H22_&#30465;&#12456;&#12493;&#25913;&#20462;&#32202;&#24613;&#25903;&#25588;&#20107;&#26989;&#12288;&#23529;&#26619;&#32080;&#26524;&#19968;&#352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Set>
  </externalBook>
</externalLink>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4:Y51"/>
  <sheetViews>
    <sheetView showGridLines="0" tabSelected="1" view="pageBreakPreview" zoomScaleSheetLayoutView="100" zoomScalePageLayoutView="0" workbookViewId="0" topLeftCell="A1">
      <selection activeCell="AC20" sqref="AC20"/>
    </sheetView>
  </sheetViews>
  <sheetFormatPr defaultColWidth="8.8515625" defaultRowHeight="15"/>
  <cols>
    <col min="1" max="1" width="0.85546875" style="1" customWidth="1"/>
    <col min="2" max="2" width="2.421875" style="1" customWidth="1"/>
    <col min="3" max="3" width="0.42578125" style="1" customWidth="1"/>
    <col min="4" max="4" width="3.140625" style="1" customWidth="1"/>
    <col min="5" max="5" width="3.57421875" style="1" customWidth="1"/>
    <col min="6" max="6" width="7.57421875" style="1" customWidth="1"/>
    <col min="7" max="7" width="5.140625" style="1" customWidth="1"/>
    <col min="8" max="8" width="0.85546875" style="1" customWidth="1"/>
    <col min="9" max="9" width="5.140625" style="1" customWidth="1"/>
    <col min="10" max="10" width="4.57421875" style="1" customWidth="1"/>
    <col min="11" max="14" width="9.140625" style="1" customWidth="1"/>
    <col min="15" max="15" width="7.421875" style="1" customWidth="1"/>
    <col min="16" max="16" width="14.57421875" style="1" customWidth="1"/>
    <col min="17" max="17" width="3.140625" style="1" customWidth="1"/>
    <col min="18" max="18" width="0.42578125" style="1" customWidth="1"/>
    <col min="19" max="22" width="2.140625" style="1" customWidth="1"/>
    <col min="23" max="24" width="3.140625" style="1" customWidth="1"/>
    <col min="25" max="16384" width="8.8515625" style="1" customWidth="1"/>
  </cols>
  <sheetData>
    <row r="1" ht="13.5"/>
    <row r="2" ht="3.75" customHeight="1"/>
    <row r="3" ht="3" customHeight="1"/>
    <row r="4" spans="5:16" ht="13.5">
      <c r="E4" s="635" t="s">
        <v>107</v>
      </c>
      <c r="F4" s="635"/>
      <c r="G4" s="635"/>
      <c r="H4" s="635"/>
      <c r="I4" s="635"/>
      <c r="J4" s="635"/>
      <c r="K4" s="635"/>
      <c r="L4" s="635"/>
      <c r="M4" s="635"/>
      <c r="N4" s="635"/>
      <c r="O4" s="635"/>
      <c r="P4" s="635"/>
    </row>
    <row r="5" spans="5:16" ht="13.5">
      <c r="E5" s="635"/>
      <c r="F5" s="635"/>
      <c r="G5" s="635"/>
      <c r="H5" s="635"/>
      <c r="I5" s="635"/>
      <c r="J5" s="635"/>
      <c r="K5" s="635"/>
      <c r="L5" s="635"/>
      <c r="M5" s="635"/>
      <c r="N5" s="635"/>
      <c r="O5" s="635"/>
      <c r="P5" s="635"/>
    </row>
    <row r="6" spans="1:2" ht="6" customHeight="1">
      <c r="A6" s="292" t="s">
        <v>108</v>
      </c>
      <c r="B6" s="293"/>
    </row>
    <row r="7" spans="1:16" ht="13.5">
      <c r="A7" s="292" t="str">
        <f>+N18</f>
        <v>R06S</v>
      </c>
      <c r="E7" s="635" t="s">
        <v>132</v>
      </c>
      <c r="F7" s="635"/>
      <c r="G7" s="635"/>
      <c r="H7" s="635"/>
      <c r="I7" s="635"/>
      <c r="J7" s="635"/>
      <c r="K7" s="635"/>
      <c r="L7" s="635"/>
      <c r="M7" s="635"/>
      <c r="N7" s="635"/>
      <c r="O7" s="635"/>
      <c r="P7" s="635"/>
    </row>
    <row r="8" spans="1:24" ht="13.5">
      <c r="A8" s="294">
        <f>+H20</f>
        <v>0</v>
      </c>
      <c r="E8" s="635"/>
      <c r="F8" s="635"/>
      <c r="G8" s="635"/>
      <c r="H8" s="635"/>
      <c r="I8" s="635"/>
      <c r="J8" s="635"/>
      <c r="K8" s="635"/>
      <c r="L8" s="635"/>
      <c r="M8" s="635"/>
      <c r="N8" s="635"/>
      <c r="O8" s="635"/>
      <c r="P8" s="635"/>
      <c r="X8" s="295"/>
    </row>
    <row r="9" spans="8:15" ht="13.5" customHeight="1">
      <c r="H9" s="636" t="s">
        <v>133</v>
      </c>
      <c r="I9" s="636"/>
      <c r="J9" s="636"/>
      <c r="K9" s="636"/>
      <c r="L9" s="636"/>
      <c r="M9" s="636"/>
      <c r="N9" s="636"/>
      <c r="O9" s="636"/>
    </row>
    <row r="10" spans="8:15" ht="13.5" customHeight="1">
      <c r="H10" s="636"/>
      <c r="I10" s="636"/>
      <c r="J10" s="636"/>
      <c r="K10" s="636"/>
      <c r="L10" s="636"/>
      <c r="M10" s="636"/>
      <c r="N10" s="636"/>
      <c r="O10" s="636"/>
    </row>
    <row r="11" ht="6" customHeight="1"/>
    <row r="12" ht="13.5"/>
    <row r="13" spans="4:17" ht="13.5">
      <c r="D13" s="296"/>
      <c r="E13" s="297"/>
      <c r="F13" s="297"/>
      <c r="G13" s="297"/>
      <c r="H13" s="297"/>
      <c r="I13" s="297"/>
      <c r="J13" s="297"/>
      <c r="K13" s="297"/>
      <c r="L13" s="297"/>
      <c r="M13" s="297"/>
      <c r="N13" s="297"/>
      <c r="O13" s="297"/>
      <c r="P13" s="297"/>
      <c r="Q13" s="298"/>
    </row>
    <row r="14" spans="4:17" ht="13.5">
      <c r="D14" s="299"/>
      <c r="E14" s="637" t="s">
        <v>109</v>
      </c>
      <c r="F14" s="637"/>
      <c r="G14" s="637"/>
      <c r="H14" s="637"/>
      <c r="I14" s="637"/>
      <c r="J14" s="637"/>
      <c r="K14" s="637"/>
      <c r="Q14" s="300"/>
    </row>
    <row r="15" spans="4:17" ht="13.5">
      <c r="D15" s="299"/>
      <c r="E15" s="637"/>
      <c r="F15" s="637"/>
      <c r="G15" s="637"/>
      <c r="H15" s="637"/>
      <c r="I15" s="637"/>
      <c r="J15" s="637"/>
      <c r="K15" s="637"/>
      <c r="Q15" s="300"/>
    </row>
    <row r="16" spans="4:17" ht="90" customHeight="1">
      <c r="D16" s="299"/>
      <c r="E16" s="638" t="s">
        <v>336</v>
      </c>
      <c r="F16" s="638"/>
      <c r="G16" s="638"/>
      <c r="H16" s="638"/>
      <c r="I16" s="638"/>
      <c r="J16" s="638"/>
      <c r="K16" s="638"/>
      <c r="L16" s="638"/>
      <c r="M16" s="638"/>
      <c r="N16" s="638"/>
      <c r="O16" s="638"/>
      <c r="P16" s="638"/>
      <c r="Q16" s="300"/>
    </row>
    <row r="17" spans="4:25" ht="13.5" customHeight="1" thickBot="1">
      <c r="D17" s="299"/>
      <c r="E17" s="301"/>
      <c r="F17" s="301"/>
      <c r="G17" s="301"/>
      <c r="H17" s="301"/>
      <c r="I17" s="301"/>
      <c r="J17" s="301"/>
      <c r="K17" s="301"/>
      <c r="L17" s="301"/>
      <c r="M17" s="301"/>
      <c r="N17" s="301"/>
      <c r="O17" s="301"/>
      <c r="P17" s="301"/>
      <c r="Q17" s="300"/>
      <c r="U17" s="302"/>
      <c r="V17" s="302"/>
      <c r="W17" s="302"/>
      <c r="X17" s="302"/>
      <c r="Y17" s="302"/>
    </row>
    <row r="18" spans="4:25" ht="22.5" customHeight="1" thickBot="1">
      <c r="D18" s="299"/>
      <c r="E18" s="301"/>
      <c r="F18" s="639" t="s">
        <v>110</v>
      </c>
      <c r="G18" s="640"/>
      <c r="H18" s="641" t="s">
        <v>134</v>
      </c>
      <c r="I18" s="642"/>
      <c r="J18" s="642"/>
      <c r="K18" s="643"/>
      <c r="L18" s="301"/>
      <c r="M18" s="491" t="s">
        <v>69</v>
      </c>
      <c r="N18" s="644" t="s">
        <v>346</v>
      </c>
      <c r="O18" s="644"/>
      <c r="P18" s="303"/>
      <c r="Q18" s="304"/>
      <c r="U18" s="305" t="s">
        <v>111</v>
      </c>
      <c r="V18" s="302" t="s">
        <v>112</v>
      </c>
      <c r="W18" s="305" t="s">
        <v>111</v>
      </c>
      <c r="X18" s="302" t="s">
        <v>112</v>
      </c>
      <c r="Y18" s="302"/>
    </row>
    <row r="19" spans="4:25" ht="4.5" customHeight="1">
      <c r="D19" s="299"/>
      <c r="E19" s="301"/>
      <c r="F19" s="301"/>
      <c r="G19" s="301"/>
      <c r="H19" s="301"/>
      <c r="I19" s="301"/>
      <c r="J19" s="301"/>
      <c r="K19" s="301"/>
      <c r="L19" s="301"/>
      <c r="M19" s="301"/>
      <c r="N19" s="301"/>
      <c r="O19" s="301"/>
      <c r="P19" s="301"/>
      <c r="Q19" s="300"/>
      <c r="U19" s="302"/>
      <c r="V19" s="302"/>
      <c r="W19" s="305" t="s">
        <v>113</v>
      </c>
      <c r="X19" s="302" t="s">
        <v>114</v>
      </c>
      <c r="Y19" s="302"/>
    </row>
    <row r="20" spans="4:25" ht="22.5" customHeight="1">
      <c r="D20" s="299"/>
      <c r="E20" s="301"/>
      <c r="F20" s="631" t="s">
        <v>68</v>
      </c>
      <c r="G20" s="631"/>
      <c r="H20" s="626"/>
      <c r="I20" s="627"/>
      <c r="J20" s="627"/>
      <c r="K20" s="627"/>
      <c r="L20" s="627"/>
      <c r="M20" s="627"/>
      <c r="N20" s="627"/>
      <c r="O20" s="628"/>
      <c r="P20" s="301"/>
      <c r="Q20" s="300"/>
      <c r="U20" s="302"/>
      <c r="V20" s="302"/>
      <c r="W20" s="305"/>
      <c r="X20" s="302"/>
      <c r="Y20" s="302"/>
    </row>
    <row r="21" spans="4:24" ht="15.75" customHeight="1" hidden="1">
      <c r="D21" s="299"/>
      <c r="E21" s="301"/>
      <c r="F21" s="306"/>
      <c r="G21" s="306"/>
      <c r="H21" s="307"/>
      <c r="I21" s="629">
        <f>H20&amp;I20</f>
      </c>
      <c r="J21" s="629"/>
      <c r="K21" s="629"/>
      <c r="L21" s="629"/>
      <c r="M21" s="629"/>
      <c r="N21" s="629"/>
      <c r="O21" s="629"/>
      <c r="P21" s="301"/>
      <c r="Q21" s="300"/>
      <c r="W21" s="308"/>
      <c r="X21" s="6"/>
    </row>
    <row r="22" spans="4:24" ht="13.5" customHeight="1">
      <c r="D22" s="299"/>
      <c r="E22" s="301"/>
      <c r="F22" s="301"/>
      <c r="G22" s="301"/>
      <c r="H22" s="309"/>
      <c r="I22" s="309"/>
      <c r="J22" s="309"/>
      <c r="K22" s="301"/>
      <c r="L22" s="301"/>
      <c r="M22" s="301"/>
      <c r="N22" s="301"/>
      <c r="O22" s="301"/>
      <c r="P22" s="301"/>
      <c r="Q22" s="300"/>
      <c r="W22" s="308"/>
      <c r="X22" s="6"/>
    </row>
    <row r="23" spans="4:24" ht="13.5" customHeight="1">
      <c r="D23" s="299"/>
      <c r="E23" s="310"/>
      <c r="F23" s="310"/>
      <c r="G23" s="310"/>
      <c r="H23" s="310"/>
      <c r="I23" s="310"/>
      <c r="J23" s="310"/>
      <c r="K23" s="310"/>
      <c r="L23" s="310"/>
      <c r="M23" s="310"/>
      <c r="N23" s="310"/>
      <c r="O23" s="310"/>
      <c r="P23" s="310"/>
      <c r="Q23" s="300"/>
      <c r="W23" s="308"/>
      <c r="X23" s="6"/>
    </row>
    <row r="24" spans="4:17" ht="43.5" customHeight="1">
      <c r="D24" s="299"/>
      <c r="E24" s="630" t="s">
        <v>115</v>
      </c>
      <c r="F24" s="630"/>
      <c r="G24" s="630"/>
      <c r="H24" s="630"/>
      <c r="I24" s="630"/>
      <c r="J24" s="630"/>
      <c r="K24" s="630"/>
      <c r="L24" s="630"/>
      <c r="M24" s="630"/>
      <c r="N24" s="630"/>
      <c r="O24" s="630"/>
      <c r="P24" s="630"/>
      <c r="Q24" s="300"/>
    </row>
    <row r="25" spans="4:17" ht="13.5" customHeight="1">
      <c r="D25" s="299"/>
      <c r="E25" s="310"/>
      <c r="F25" s="310"/>
      <c r="G25" s="310"/>
      <c r="H25" s="310"/>
      <c r="I25" s="310"/>
      <c r="J25" s="310"/>
      <c r="K25" s="310"/>
      <c r="L25" s="310"/>
      <c r="M25" s="310"/>
      <c r="N25" s="310"/>
      <c r="O25" s="310"/>
      <c r="P25" s="310"/>
      <c r="Q25" s="300"/>
    </row>
    <row r="26" spans="4:17" ht="13.5">
      <c r="D26" s="299"/>
      <c r="E26" s="311" t="s">
        <v>116</v>
      </c>
      <c r="F26" s="311"/>
      <c r="Q26" s="300"/>
    </row>
    <row r="27" spans="4:17" ht="13.5">
      <c r="D27" s="299"/>
      <c r="Q27" s="300"/>
    </row>
    <row r="28" spans="4:17" ht="18.75" customHeight="1">
      <c r="D28" s="299"/>
      <c r="E28" s="312" t="s">
        <v>117</v>
      </c>
      <c r="F28" s="618" t="s">
        <v>118</v>
      </c>
      <c r="G28" s="618"/>
      <c r="H28" s="618"/>
      <c r="I28" s="618"/>
      <c r="J28" s="618"/>
      <c r="K28" s="618"/>
      <c r="L28" s="618"/>
      <c r="M28" s="618"/>
      <c r="N28" s="618"/>
      <c r="O28" s="618"/>
      <c r="P28" s="618"/>
      <c r="Q28" s="300"/>
    </row>
    <row r="29" spans="4:17" ht="18.75" customHeight="1">
      <c r="D29" s="299"/>
      <c r="E29" s="313"/>
      <c r="F29" s="618"/>
      <c r="G29" s="618"/>
      <c r="H29" s="618"/>
      <c r="I29" s="618"/>
      <c r="J29" s="618"/>
      <c r="K29" s="618"/>
      <c r="L29" s="618"/>
      <c r="M29" s="618"/>
      <c r="N29" s="618"/>
      <c r="O29" s="618"/>
      <c r="P29" s="618"/>
      <c r="Q29" s="300"/>
    </row>
    <row r="30" spans="4:17" ht="12.75" customHeight="1">
      <c r="D30" s="299"/>
      <c r="E30" s="313"/>
      <c r="F30" s="618"/>
      <c r="G30" s="618"/>
      <c r="H30" s="618"/>
      <c r="I30" s="618"/>
      <c r="J30" s="618"/>
      <c r="K30" s="618"/>
      <c r="L30" s="618"/>
      <c r="M30" s="618"/>
      <c r="N30" s="618"/>
      <c r="O30" s="618"/>
      <c r="P30" s="618"/>
      <c r="Q30" s="300"/>
    </row>
    <row r="31" spans="4:17" ht="18.75" customHeight="1">
      <c r="D31" s="299"/>
      <c r="E31" s="312" t="s">
        <v>117</v>
      </c>
      <c r="F31" s="1" t="s">
        <v>119</v>
      </c>
      <c r="H31" s="632" t="s">
        <v>120</v>
      </c>
      <c r="I31" s="633"/>
      <c r="J31" s="633"/>
      <c r="K31" s="634"/>
      <c r="L31" s="1" t="s">
        <v>121</v>
      </c>
      <c r="Q31" s="300"/>
    </row>
    <row r="32" spans="4:17" ht="6.75" customHeight="1">
      <c r="D32" s="299"/>
      <c r="Q32" s="300"/>
    </row>
    <row r="33" spans="4:17" ht="18.75" customHeight="1">
      <c r="D33" s="299"/>
      <c r="H33" s="619" t="s">
        <v>122</v>
      </c>
      <c r="I33" s="620"/>
      <c r="J33" s="620"/>
      <c r="K33" s="621"/>
      <c r="L33" s="622" t="s">
        <v>123</v>
      </c>
      <c r="M33" s="622"/>
      <c r="N33" s="622"/>
      <c r="O33" s="622"/>
      <c r="P33" s="622"/>
      <c r="Q33" s="300"/>
    </row>
    <row r="34" spans="4:17" ht="15" customHeight="1">
      <c r="D34" s="299"/>
      <c r="L34" s="622"/>
      <c r="M34" s="622"/>
      <c r="N34" s="622"/>
      <c r="O34" s="622"/>
      <c r="P34" s="622"/>
      <c r="Q34" s="300"/>
    </row>
    <row r="35" spans="4:17" ht="6" customHeight="1">
      <c r="D35" s="299"/>
      <c r="L35" s="310"/>
      <c r="M35" s="310"/>
      <c r="N35" s="310"/>
      <c r="O35" s="310"/>
      <c r="P35" s="310"/>
      <c r="Q35" s="300"/>
    </row>
    <row r="36" spans="4:17" ht="19.5" customHeight="1">
      <c r="D36" s="299"/>
      <c r="H36" s="623" t="s">
        <v>124</v>
      </c>
      <c r="I36" s="624"/>
      <c r="J36" s="624"/>
      <c r="K36" s="625"/>
      <c r="L36" s="622" t="s">
        <v>125</v>
      </c>
      <c r="M36" s="622"/>
      <c r="N36" s="622"/>
      <c r="O36" s="622"/>
      <c r="P36" s="622"/>
      <c r="Q36" s="300"/>
    </row>
    <row r="37" spans="4:17" ht="43.5" customHeight="1">
      <c r="D37" s="299"/>
      <c r="L37" s="622"/>
      <c r="M37" s="622"/>
      <c r="N37" s="622"/>
      <c r="O37" s="622"/>
      <c r="P37" s="622"/>
      <c r="Q37" s="300"/>
    </row>
    <row r="38" spans="4:17" ht="18.75" customHeight="1">
      <c r="D38" s="299"/>
      <c r="F38" s="1" t="s">
        <v>126</v>
      </c>
      <c r="Q38" s="300"/>
    </row>
    <row r="39" spans="4:17" ht="6" customHeight="1">
      <c r="D39" s="299"/>
      <c r="Q39" s="300"/>
    </row>
    <row r="40" spans="4:17" ht="49.5" customHeight="1">
      <c r="D40" s="299"/>
      <c r="E40" s="312" t="s">
        <v>117</v>
      </c>
      <c r="F40" s="618" t="s">
        <v>135</v>
      </c>
      <c r="G40" s="618"/>
      <c r="H40" s="618"/>
      <c r="I40" s="618"/>
      <c r="J40" s="618"/>
      <c r="K40" s="618"/>
      <c r="L40" s="618"/>
      <c r="M40" s="618"/>
      <c r="N40" s="618"/>
      <c r="O40" s="618"/>
      <c r="P40" s="618"/>
      <c r="Q40" s="300"/>
    </row>
    <row r="41" spans="4:17" ht="49.5" customHeight="1">
      <c r="D41" s="299"/>
      <c r="E41" s="312" t="s">
        <v>117</v>
      </c>
      <c r="F41" s="618" t="s">
        <v>127</v>
      </c>
      <c r="G41" s="618"/>
      <c r="H41" s="618"/>
      <c r="I41" s="618"/>
      <c r="J41" s="618"/>
      <c r="K41" s="618"/>
      <c r="L41" s="618"/>
      <c r="M41" s="618"/>
      <c r="N41" s="618"/>
      <c r="O41" s="618"/>
      <c r="P41" s="618"/>
      <c r="Q41" s="300"/>
    </row>
    <row r="42" spans="4:17" ht="33.75" customHeight="1">
      <c r="D42" s="299"/>
      <c r="E42" s="312" t="s">
        <v>117</v>
      </c>
      <c r="F42" s="618" t="s">
        <v>128</v>
      </c>
      <c r="G42" s="618"/>
      <c r="H42" s="618"/>
      <c r="I42" s="618"/>
      <c r="J42" s="618"/>
      <c r="K42" s="618"/>
      <c r="L42" s="618"/>
      <c r="M42" s="618"/>
      <c r="N42" s="618"/>
      <c r="O42" s="618"/>
      <c r="P42" s="618"/>
      <c r="Q42" s="300"/>
    </row>
    <row r="43" spans="4:17" ht="12.75" customHeight="1">
      <c r="D43" s="299"/>
      <c r="E43" s="313"/>
      <c r="F43" s="618"/>
      <c r="G43" s="618"/>
      <c r="H43" s="618"/>
      <c r="I43" s="618"/>
      <c r="J43" s="618"/>
      <c r="K43" s="618"/>
      <c r="L43" s="618"/>
      <c r="M43" s="618"/>
      <c r="N43" s="618"/>
      <c r="O43" s="618"/>
      <c r="P43" s="618"/>
      <c r="Q43" s="300"/>
    </row>
    <row r="44" spans="4:17" ht="18.75">
      <c r="D44" s="299"/>
      <c r="E44" s="314" t="s">
        <v>129</v>
      </c>
      <c r="F44" s="311"/>
      <c r="Q44" s="300"/>
    </row>
    <row r="45" spans="4:17" ht="3" customHeight="1">
      <c r="D45" s="299"/>
      <c r="Q45" s="300"/>
    </row>
    <row r="46" spans="4:17" ht="15.75" customHeight="1">
      <c r="D46" s="299"/>
      <c r="E46" s="312" t="s">
        <v>117</v>
      </c>
      <c r="F46" s="313" t="s">
        <v>130</v>
      </c>
      <c r="G46" s="313"/>
      <c r="H46" s="313"/>
      <c r="I46" s="313"/>
      <c r="J46" s="313"/>
      <c r="K46" s="313"/>
      <c r="L46" s="313"/>
      <c r="M46" s="313"/>
      <c r="N46" s="313"/>
      <c r="O46" s="313"/>
      <c r="P46" s="313"/>
      <c r="Q46" s="300"/>
    </row>
    <row r="47" spans="4:17" ht="15.75" customHeight="1">
      <c r="D47" s="299"/>
      <c r="E47" s="312" t="s">
        <v>117</v>
      </c>
      <c r="F47" s="313" t="s">
        <v>131</v>
      </c>
      <c r="G47" s="315"/>
      <c r="H47" s="315"/>
      <c r="I47" s="315"/>
      <c r="J47" s="315"/>
      <c r="K47" s="315"/>
      <c r="L47" s="315"/>
      <c r="M47" s="315"/>
      <c r="N47" s="315"/>
      <c r="O47" s="315"/>
      <c r="P47" s="315"/>
      <c r="Q47" s="300"/>
    </row>
    <row r="48" spans="4:17" ht="12.75" customHeight="1">
      <c r="D48" s="316"/>
      <c r="E48" s="317"/>
      <c r="F48" s="317"/>
      <c r="G48" s="317"/>
      <c r="H48" s="317"/>
      <c r="I48" s="317"/>
      <c r="J48" s="317"/>
      <c r="K48" s="317"/>
      <c r="L48" s="317"/>
      <c r="M48" s="317"/>
      <c r="N48" s="317"/>
      <c r="O48" s="317"/>
      <c r="P48" s="317"/>
      <c r="Q48" s="318"/>
    </row>
    <row r="49" spans="4:17" ht="13.5">
      <c r="D49" s="308" t="s">
        <v>345</v>
      </c>
      <c r="P49" s="319"/>
      <c r="Q49" s="320" t="str">
        <f>+A7</f>
        <v>R06S</v>
      </c>
    </row>
    <row r="50" spans="4:16" ht="13.5">
      <c r="D50" s="9"/>
      <c r="P50" s="321"/>
    </row>
    <row r="51" ht="13.5">
      <c r="D51" s="9"/>
    </row>
  </sheetData>
  <sheetProtection/>
  <mergeCells count="21">
    <mergeCell ref="E4:P5"/>
    <mergeCell ref="E7:P8"/>
    <mergeCell ref="H9:O10"/>
    <mergeCell ref="E14:K15"/>
    <mergeCell ref="E16:P16"/>
    <mergeCell ref="F18:G18"/>
    <mergeCell ref="H18:K18"/>
    <mergeCell ref="N18:O18"/>
    <mergeCell ref="H20:O20"/>
    <mergeCell ref="I21:O21"/>
    <mergeCell ref="E24:P24"/>
    <mergeCell ref="F28:P30"/>
    <mergeCell ref="F41:P41"/>
    <mergeCell ref="F20:G20"/>
    <mergeCell ref="H31:K31"/>
    <mergeCell ref="F42:P43"/>
    <mergeCell ref="H33:K33"/>
    <mergeCell ref="L33:P34"/>
    <mergeCell ref="H36:K36"/>
    <mergeCell ref="L36:P37"/>
    <mergeCell ref="F40:P40"/>
  </mergeCells>
  <conditionalFormatting sqref="Y25">
    <cfRule type="containsText" priority="1" dxfId="430" operator="containsText" stopIfTrue="1" text="（申請書に記載する事業名を記入してください。）">
      <formula>NOT(ISERROR(SEARCH("（申請書に記載する事業名を記入してください。）",Y25)))</formula>
    </cfRule>
  </conditionalFormatting>
  <printOptions/>
  <pageMargins left="0.56" right="0.42" top="0.5905511811023623" bottom="0.18" header="0.31496062992125984" footer="0.31496062992125984"/>
  <pageSetup fitToHeight="1" fitToWidth="1" horizontalDpi="600" verticalDpi="600" orientation="portrait" paperSize="9" scale="91" r:id="rId3"/>
  <legacyDrawing r:id="rId2"/>
</worksheet>
</file>

<file path=xl/worksheets/sheet2.xml><?xml version="1.0" encoding="utf-8"?>
<worksheet xmlns="http://schemas.openxmlformats.org/spreadsheetml/2006/main" xmlns:r="http://schemas.openxmlformats.org/officeDocument/2006/relationships">
  <sheetPr>
    <tabColor theme="5" tint="0.7999799847602844"/>
    <pageSetUpPr fitToPage="1"/>
  </sheetPr>
  <dimension ref="A2:AP72"/>
  <sheetViews>
    <sheetView showGridLines="0" view="pageBreakPreview" zoomScaleSheetLayoutView="100" zoomScalePageLayoutView="0" workbookViewId="0" topLeftCell="A1">
      <selection activeCell="D72" sqref="D72"/>
    </sheetView>
  </sheetViews>
  <sheetFormatPr defaultColWidth="8.8515625" defaultRowHeight="15"/>
  <cols>
    <col min="1" max="2" width="1.57421875" style="1" customWidth="1"/>
    <col min="3" max="3" width="2.57421875" style="1" customWidth="1"/>
    <col min="4" max="4" width="4.57421875" style="1" customWidth="1"/>
    <col min="5" max="6" width="15.57421875" style="1" customWidth="1"/>
    <col min="7" max="10" width="3.57421875" style="1" customWidth="1"/>
    <col min="11" max="12" width="8.57421875" style="1" customWidth="1"/>
    <col min="13" max="15" width="8.57421875" style="1" hidden="1" customWidth="1"/>
    <col min="16" max="16" width="8.57421875" style="1" customWidth="1"/>
    <col min="17" max="25" width="8.57421875" style="1" hidden="1" customWidth="1"/>
    <col min="26" max="26" width="10.57421875" style="1" customWidth="1"/>
    <col min="27" max="28" width="8.57421875" style="1" customWidth="1"/>
    <col min="29" max="30" width="8.57421875" style="1" hidden="1" customWidth="1"/>
    <col min="31" max="31" width="10.57421875" style="1" customWidth="1"/>
    <col min="32" max="32" width="8.57421875" style="1" customWidth="1"/>
    <col min="33" max="33" width="10.57421875" style="1" customWidth="1"/>
    <col min="34" max="34" width="1.57421875" style="1" customWidth="1"/>
    <col min="35" max="35" width="8.57421875" style="1" customWidth="1"/>
    <col min="36" max="36" width="8.7109375" style="1" bestFit="1" customWidth="1"/>
    <col min="37" max="16384" width="8.8515625" style="1" customWidth="1"/>
  </cols>
  <sheetData>
    <row r="2" s="103" customFormat="1" ht="15" customHeight="1">
      <c r="A2" s="113"/>
    </row>
    <row r="3" spans="4:27" s="103" customFormat="1" ht="24.75" customHeight="1">
      <c r="D3" s="663" t="s">
        <v>138</v>
      </c>
      <c r="E3" s="663"/>
      <c r="F3" s="663"/>
      <c r="G3" s="112"/>
      <c r="H3" s="112"/>
      <c r="I3" s="112"/>
      <c r="J3" s="112"/>
      <c r="K3" s="112"/>
      <c r="L3" s="112"/>
      <c r="M3" s="112"/>
      <c r="N3" s="112"/>
      <c r="O3" s="112"/>
      <c r="P3" s="752"/>
      <c r="Q3" s="752"/>
      <c r="X3" s="111"/>
      <c r="Z3" s="108"/>
      <c r="AA3" s="108"/>
    </row>
    <row r="4" spans="5:26" s="103" customFormat="1" ht="9.75" customHeight="1">
      <c r="E4" s="107"/>
      <c r="F4" s="106"/>
      <c r="G4" s="105"/>
      <c r="H4" s="105"/>
      <c r="I4" s="105"/>
      <c r="J4" s="105"/>
      <c r="K4" s="105"/>
      <c r="L4" s="105"/>
      <c r="M4" s="105"/>
      <c r="N4" s="105"/>
      <c r="O4" s="105"/>
      <c r="P4" s="104"/>
      <c r="Q4" s="104"/>
      <c r="R4" s="104"/>
      <c r="S4" s="104"/>
      <c r="T4" s="104"/>
      <c r="U4" s="104"/>
      <c r="V4" s="105"/>
      <c r="W4" s="105"/>
      <c r="X4" s="105"/>
      <c r="Y4" s="105"/>
      <c r="Z4" s="104"/>
    </row>
    <row r="5" spans="4:34" ht="18.75" customHeight="1">
      <c r="D5" s="670" t="s">
        <v>69</v>
      </c>
      <c r="E5" s="670"/>
      <c r="F5" s="467" t="str">
        <f>'注意事項'!N18</f>
        <v>R06S</v>
      </c>
      <c r="G5" s="465"/>
      <c r="H5" s="465"/>
      <c r="I5" s="465"/>
      <c r="J5" s="465"/>
      <c r="K5" s="466"/>
      <c r="L5" s="452"/>
      <c r="M5" s="452"/>
      <c r="P5" s="102"/>
      <c r="Q5" s="102"/>
      <c r="R5" s="102"/>
      <c r="S5" s="102"/>
      <c r="T5" s="102"/>
      <c r="U5" s="102"/>
      <c r="V5" s="102"/>
      <c r="AF5" s="711" t="s">
        <v>70</v>
      </c>
      <c r="AG5" s="712"/>
      <c r="AH5" s="101"/>
    </row>
    <row r="6" spans="5:34" ht="6" customHeight="1">
      <c r="E6" s="100"/>
      <c r="G6" s="100"/>
      <c r="H6" s="100"/>
      <c r="I6" s="100"/>
      <c r="J6" s="100"/>
      <c r="K6" s="100"/>
      <c r="L6" s="100"/>
      <c r="M6" s="100"/>
      <c r="N6" s="100"/>
      <c r="O6" s="100"/>
      <c r="P6" s="94"/>
      <c r="Q6" s="94"/>
      <c r="R6" s="94"/>
      <c r="S6" s="91"/>
      <c r="T6" s="94"/>
      <c r="U6" s="91"/>
      <c r="AF6" s="713"/>
      <c r="AG6" s="714"/>
      <c r="AH6" s="99"/>
    </row>
    <row r="7" spans="4:33" ht="18.75" customHeight="1">
      <c r="D7" s="670" t="s">
        <v>68</v>
      </c>
      <c r="E7" s="670"/>
      <c r="F7" s="671">
        <f>'注意事項'!H20</f>
        <v>0</v>
      </c>
      <c r="G7" s="671"/>
      <c r="H7" s="671"/>
      <c r="I7" s="671"/>
      <c r="J7" s="671"/>
      <c r="K7" s="671"/>
      <c r="L7" s="671"/>
      <c r="M7" s="452"/>
      <c r="N7" s="452"/>
      <c r="O7" s="452"/>
      <c r="P7" s="409"/>
      <c r="AF7" s="715"/>
      <c r="AG7" s="716"/>
    </row>
    <row r="8" spans="1:35" ht="4.5" customHeight="1">
      <c r="A8" s="88"/>
      <c r="G8" s="94"/>
      <c r="H8" s="94"/>
      <c r="I8" s="94"/>
      <c r="J8" s="94"/>
      <c r="K8" s="94"/>
      <c r="L8" s="94"/>
      <c r="M8" s="94"/>
      <c r="N8" s="94"/>
      <c r="O8" s="94"/>
      <c r="P8" s="94"/>
      <c r="Q8" s="94"/>
      <c r="R8" s="94"/>
      <c r="S8" s="97"/>
      <c r="T8" s="91"/>
      <c r="U8" s="91"/>
      <c r="V8" s="91"/>
      <c r="W8" s="96"/>
      <c r="X8" s="89"/>
      <c r="Y8" s="89"/>
      <c r="Z8" s="89"/>
      <c r="AA8" s="89"/>
      <c r="AB8" s="89"/>
      <c r="AC8" s="89"/>
      <c r="AD8" s="95"/>
      <c r="AI8" s="36"/>
    </row>
    <row r="9" spans="1:35" ht="19.5" customHeight="1">
      <c r="A9" s="88"/>
      <c r="D9" s="98" t="s">
        <v>201</v>
      </c>
      <c r="G9" s="94"/>
      <c r="H9" s="94"/>
      <c r="I9" s="94"/>
      <c r="J9" s="94"/>
      <c r="K9" s="94"/>
      <c r="L9" s="94"/>
      <c r="M9" s="94"/>
      <c r="N9" s="94"/>
      <c r="O9" s="94"/>
      <c r="P9" s="94"/>
      <c r="Q9" s="94"/>
      <c r="R9" s="94"/>
      <c r="S9" s="97"/>
      <c r="T9" s="91"/>
      <c r="U9" s="91"/>
      <c r="V9" s="91"/>
      <c r="W9" s="96"/>
      <c r="X9" s="89"/>
      <c r="Y9" s="89"/>
      <c r="Z9" s="89"/>
      <c r="AA9" s="89"/>
      <c r="AB9" s="89"/>
      <c r="AC9" s="89"/>
      <c r="AD9" s="95"/>
      <c r="AI9" s="36"/>
    </row>
    <row r="10" spans="1:35" ht="15" customHeight="1">
      <c r="A10" s="88"/>
      <c r="D10" s="521" t="s">
        <v>297</v>
      </c>
      <c r="G10" s="94"/>
      <c r="H10" s="94"/>
      <c r="I10" s="94"/>
      <c r="J10" s="94"/>
      <c r="K10" s="94"/>
      <c r="L10" s="94"/>
      <c r="M10" s="94"/>
      <c r="N10" s="94"/>
      <c r="O10" s="94"/>
      <c r="P10" s="94"/>
      <c r="Q10" s="94"/>
      <c r="R10" s="94"/>
      <c r="S10" s="97"/>
      <c r="T10" s="91"/>
      <c r="U10" s="91"/>
      <c r="V10" s="91"/>
      <c r="W10" s="96"/>
      <c r="X10" s="89"/>
      <c r="Y10" s="89"/>
      <c r="Z10" s="89"/>
      <c r="AA10" s="89"/>
      <c r="AB10" s="89"/>
      <c r="AC10" s="89"/>
      <c r="AD10" s="95"/>
      <c r="AI10" s="36"/>
    </row>
    <row r="11" spans="1:35" ht="15" customHeight="1" thickBot="1">
      <c r="A11" s="88"/>
      <c r="D11" s="522"/>
      <c r="E11" s="522"/>
      <c r="F11" s="522"/>
      <c r="G11" s="522"/>
      <c r="H11" s="522"/>
      <c r="I11" s="522"/>
      <c r="J11" s="522"/>
      <c r="K11" s="522"/>
      <c r="L11" s="93" t="s">
        <v>67</v>
      </c>
      <c r="N11" s="94"/>
      <c r="O11" s="94"/>
      <c r="P11" s="535" t="s">
        <v>302</v>
      </c>
      <c r="Q11" s="534"/>
      <c r="T11" s="91"/>
      <c r="U11" s="92"/>
      <c r="V11" s="91"/>
      <c r="W11" s="36"/>
      <c r="X11" s="89"/>
      <c r="Y11" s="89"/>
      <c r="Z11" s="90" t="s">
        <v>18</v>
      </c>
      <c r="AA11" s="89"/>
      <c r="AB11" s="496" t="s">
        <v>18</v>
      </c>
      <c r="AC11" s="36"/>
      <c r="AD11" s="36"/>
      <c r="AE11" s="497" t="s">
        <v>18</v>
      </c>
      <c r="AF11" s="497"/>
      <c r="AG11" s="520" t="s">
        <v>294</v>
      </c>
      <c r="AI11" s="36"/>
    </row>
    <row r="12" spans="1:36" ht="30" customHeight="1">
      <c r="A12" s="88"/>
      <c r="D12" s="87"/>
      <c r="E12" s="86"/>
      <c r="F12" s="85"/>
      <c r="G12" s="728" t="s">
        <v>210</v>
      </c>
      <c r="H12" s="729"/>
      <c r="I12" s="729"/>
      <c r="J12" s="729"/>
      <c r="K12" s="730"/>
      <c r="L12" s="730"/>
      <c r="M12" s="730"/>
      <c r="N12" s="730"/>
      <c r="O12" s="730"/>
      <c r="P12" s="791" t="s">
        <v>269</v>
      </c>
      <c r="Q12" s="792"/>
      <c r="R12" s="792"/>
      <c r="S12" s="792"/>
      <c r="T12" s="792"/>
      <c r="U12" s="792"/>
      <c r="V12" s="792"/>
      <c r="W12" s="792"/>
      <c r="X12" s="792"/>
      <c r="Y12" s="793"/>
      <c r="Z12" s="775" t="s">
        <v>23</v>
      </c>
      <c r="AA12" s="499" t="s">
        <v>209</v>
      </c>
      <c r="AB12" s="500" t="s">
        <v>209</v>
      </c>
      <c r="AC12" s="501" t="s">
        <v>209</v>
      </c>
      <c r="AD12" s="502" t="s">
        <v>209</v>
      </c>
      <c r="AE12" s="720" t="s">
        <v>66</v>
      </c>
      <c r="AF12" s="800" t="s">
        <v>292</v>
      </c>
      <c r="AG12" s="801"/>
      <c r="AJ12" s="419" t="s">
        <v>318</v>
      </c>
    </row>
    <row r="13" spans="1:36" ht="45" customHeight="1">
      <c r="A13" s="84"/>
      <c r="D13" s="82"/>
      <c r="F13" s="83"/>
      <c r="G13" s="782" t="s">
        <v>270</v>
      </c>
      <c r="H13" s="783"/>
      <c r="I13" s="783"/>
      <c r="J13" s="784"/>
      <c r="K13" s="731" t="s">
        <v>338</v>
      </c>
      <c r="L13" s="732"/>
      <c r="M13" s="732"/>
      <c r="N13" s="732"/>
      <c r="O13" s="733"/>
      <c r="P13" s="444" t="s">
        <v>196</v>
      </c>
      <c r="Q13" s="444" t="s">
        <v>197</v>
      </c>
      <c r="R13" s="445" t="s">
        <v>198</v>
      </c>
      <c r="S13" s="445" t="s">
        <v>199</v>
      </c>
      <c r="T13" s="445" t="s">
        <v>200</v>
      </c>
      <c r="U13" s="445" t="s">
        <v>204</v>
      </c>
      <c r="V13" s="445" t="s">
        <v>205</v>
      </c>
      <c r="W13" s="445" t="s">
        <v>206</v>
      </c>
      <c r="X13" s="445" t="s">
        <v>207</v>
      </c>
      <c r="Y13" s="446" t="s">
        <v>208</v>
      </c>
      <c r="Z13" s="776"/>
      <c r="AA13" s="498" t="s">
        <v>196</v>
      </c>
      <c r="AB13" s="447" t="s">
        <v>197</v>
      </c>
      <c r="AC13" s="448" t="s">
        <v>198</v>
      </c>
      <c r="AD13" s="449" t="s">
        <v>199</v>
      </c>
      <c r="AE13" s="721"/>
      <c r="AF13" s="798" t="s">
        <v>293</v>
      </c>
      <c r="AG13" s="802" t="s">
        <v>298</v>
      </c>
      <c r="AJ13" s="419"/>
    </row>
    <row r="14" spans="1:36" ht="24.75" customHeight="1">
      <c r="A14" s="84"/>
      <c r="D14" s="82"/>
      <c r="F14" s="409"/>
      <c r="G14" s="785"/>
      <c r="H14" s="786"/>
      <c r="I14" s="786"/>
      <c r="J14" s="787"/>
      <c r="K14" s="441" t="s">
        <v>196</v>
      </c>
      <c r="L14" s="442" t="s">
        <v>197</v>
      </c>
      <c r="M14" s="442" t="s">
        <v>198</v>
      </c>
      <c r="N14" s="442" t="s">
        <v>199</v>
      </c>
      <c r="O14" s="442" t="s">
        <v>200</v>
      </c>
      <c r="P14" s="669"/>
      <c r="Q14" s="669"/>
      <c r="R14" s="669"/>
      <c r="S14" s="669"/>
      <c r="T14" s="669"/>
      <c r="U14" s="669"/>
      <c r="V14" s="669"/>
      <c r="W14" s="669"/>
      <c r="X14" s="669"/>
      <c r="Y14" s="669"/>
      <c r="Z14" s="776"/>
      <c r="AA14" s="772" t="s">
        <v>65</v>
      </c>
      <c r="AB14" s="794"/>
      <c r="AC14" s="794"/>
      <c r="AD14" s="796"/>
      <c r="AE14" s="721"/>
      <c r="AF14" s="798"/>
      <c r="AG14" s="776"/>
      <c r="AJ14" s="419"/>
    </row>
    <row r="15" spans="4:36" ht="75" customHeight="1">
      <c r="D15" s="82"/>
      <c r="E15" s="753"/>
      <c r="F15" s="754"/>
      <c r="G15" s="788"/>
      <c r="H15" s="789"/>
      <c r="I15" s="789"/>
      <c r="J15" s="790"/>
      <c r="K15" s="443"/>
      <c r="L15" s="443"/>
      <c r="M15" s="443"/>
      <c r="N15" s="443"/>
      <c r="O15" s="443"/>
      <c r="P15" s="669"/>
      <c r="Q15" s="669"/>
      <c r="R15" s="669"/>
      <c r="S15" s="669"/>
      <c r="T15" s="669"/>
      <c r="U15" s="669"/>
      <c r="V15" s="669"/>
      <c r="W15" s="669"/>
      <c r="X15" s="669"/>
      <c r="Y15" s="669"/>
      <c r="Z15" s="776"/>
      <c r="AA15" s="773"/>
      <c r="AB15" s="795"/>
      <c r="AC15" s="795"/>
      <c r="AD15" s="797"/>
      <c r="AE15" s="721"/>
      <c r="AF15" s="799"/>
      <c r="AG15" s="803"/>
      <c r="AJ15" s="419"/>
    </row>
    <row r="16" spans="4:36" ht="24" customHeight="1">
      <c r="D16" s="672"/>
      <c r="E16" s="755" t="s">
        <v>64</v>
      </c>
      <c r="F16" s="450" t="s">
        <v>63</v>
      </c>
      <c r="G16" s="762"/>
      <c r="H16" s="763"/>
      <c r="I16" s="763"/>
      <c r="J16" s="764"/>
      <c r="K16" s="80"/>
      <c r="L16" s="80"/>
      <c r="M16" s="80"/>
      <c r="N16" s="80"/>
      <c r="O16" s="80"/>
      <c r="P16" s="79"/>
      <c r="Q16" s="79"/>
      <c r="R16" s="79"/>
      <c r="S16" s="79"/>
      <c r="T16" s="79"/>
      <c r="U16" s="79"/>
      <c r="V16" s="79"/>
      <c r="W16" s="79"/>
      <c r="X16" s="79"/>
      <c r="Y16" s="79"/>
      <c r="Z16" s="81">
        <f aca="true" t="shared" si="0" ref="Z16:Z24">SUM(G16:Y16)</f>
        <v>0</v>
      </c>
      <c r="AA16" s="80"/>
      <c r="AB16" s="79"/>
      <c r="AC16" s="79"/>
      <c r="AD16" s="79"/>
      <c r="AE16" s="78">
        <f aca="true" t="shared" si="1" ref="AE16:AE24">SUM(AA16:AD16)+Z16</f>
        <v>0</v>
      </c>
      <c r="AF16" s="504"/>
      <c r="AG16" s="505">
        <f aca="true" t="shared" si="2" ref="AG16:AG25">SUM(AE16:AF16)</f>
        <v>0</v>
      </c>
      <c r="AJ16" s="419"/>
    </row>
    <row r="17" spans="4:36" ht="24" customHeight="1">
      <c r="D17" s="672"/>
      <c r="E17" s="756"/>
      <c r="F17" s="451" t="s">
        <v>62</v>
      </c>
      <c r="G17" s="673"/>
      <c r="H17" s="674"/>
      <c r="I17" s="674"/>
      <c r="J17" s="675"/>
      <c r="K17" s="76"/>
      <c r="L17" s="76"/>
      <c r="M17" s="76"/>
      <c r="N17" s="76"/>
      <c r="O17" s="76"/>
      <c r="P17" s="75"/>
      <c r="Q17" s="75"/>
      <c r="R17" s="75"/>
      <c r="S17" s="75"/>
      <c r="T17" s="75"/>
      <c r="U17" s="75"/>
      <c r="V17" s="75"/>
      <c r="W17" s="75"/>
      <c r="X17" s="75"/>
      <c r="Y17" s="75"/>
      <c r="Z17" s="77">
        <f t="shared" si="0"/>
        <v>0</v>
      </c>
      <c r="AA17" s="76"/>
      <c r="AB17" s="75"/>
      <c r="AC17" s="75"/>
      <c r="AD17" s="75"/>
      <c r="AE17" s="74">
        <f t="shared" si="1"/>
        <v>0</v>
      </c>
      <c r="AF17" s="506"/>
      <c r="AG17" s="507">
        <f t="shared" si="2"/>
        <v>0</v>
      </c>
      <c r="AJ17" s="419"/>
    </row>
    <row r="18" spans="4:33" ht="24" customHeight="1">
      <c r="D18" s="672"/>
      <c r="E18" s="756"/>
      <c r="F18" s="451" t="s">
        <v>61</v>
      </c>
      <c r="G18" s="673"/>
      <c r="H18" s="674"/>
      <c r="I18" s="674"/>
      <c r="J18" s="675"/>
      <c r="K18" s="76"/>
      <c r="L18" s="76"/>
      <c r="M18" s="76"/>
      <c r="N18" s="76"/>
      <c r="O18" s="76"/>
      <c r="P18" s="75"/>
      <c r="Q18" s="75"/>
      <c r="R18" s="75"/>
      <c r="S18" s="75"/>
      <c r="T18" s="75"/>
      <c r="U18" s="75"/>
      <c r="V18" s="75"/>
      <c r="W18" s="75"/>
      <c r="X18" s="75"/>
      <c r="Y18" s="75"/>
      <c r="Z18" s="77">
        <f t="shared" si="0"/>
        <v>0</v>
      </c>
      <c r="AA18" s="76"/>
      <c r="AB18" s="75"/>
      <c r="AC18" s="75"/>
      <c r="AD18" s="75"/>
      <c r="AE18" s="74">
        <f t="shared" si="1"/>
        <v>0</v>
      </c>
      <c r="AF18" s="506"/>
      <c r="AG18" s="507">
        <f t="shared" si="2"/>
        <v>0</v>
      </c>
    </row>
    <row r="19" spans="4:33" ht="24" customHeight="1">
      <c r="D19" s="672"/>
      <c r="E19" s="756"/>
      <c r="F19" s="451" t="s">
        <v>60</v>
      </c>
      <c r="G19" s="673"/>
      <c r="H19" s="674"/>
      <c r="I19" s="674"/>
      <c r="J19" s="675"/>
      <c r="K19" s="76"/>
      <c r="L19" s="76"/>
      <c r="M19" s="76"/>
      <c r="N19" s="76"/>
      <c r="O19" s="76"/>
      <c r="P19" s="75"/>
      <c r="Q19" s="75"/>
      <c r="R19" s="75"/>
      <c r="S19" s="75"/>
      <c r="T19" s="75"/>
      <c r="U19" s="75"/>
      <c r="V19" s="75"/>
      <c r="W19" s="75"/>
      <c r="X19" s="75"/>
      <c r="Y19" s="75"/>
      <c r="Z19" s="77">
        <f t="shared" si="0"/>
        <v>0</v>
      </c>
      <c r="AA19" s="76"/>
      <c r="AB19" s="75"/>
      <c r="AC19" s="75"/>
      <c r="AD19" s="75"/>
      <c r="AE19" s="74">
        <f t="shared" si="1"/>
        <v>0</v>
      </c>
      <c r="AF19" s="506"/>
      <c r="AG19" s="507">
        <f t="shared" si="2"/>
        <v>0</v>
      </c>
    </row>
    <row r="20" spans="4:33" ht="24" customHeight="1">
      <c r="D20" s="672"/>
      <c r="E20" s="756"/>
      <c r="F20" s="451" t="s">
        <v>59</v>
      </c>
      <c r="G20" s="673"/>
      <c r="H20" s="674"/>
      <c r="I20" s="674"/>
      <c r="J20" s="675"/>
      <c r="K20" s="76"/>
      <c r="L20" s="76"/>
      <c r="M20" s="76"/>
      <c r="N20" s="76"/>
      <c r="O20" s="76"/>
      <c r="P20" s="75"/>
      <c r="Q20" s="75"/>
      <c r="R20" s="75"/>
      <c r="S20" s="75"/>
      <c r="T20" s="75"/>
      <c r="U20" s="75"/>
      <c r="V20" s="75"/>
      <c r="W20" s="75"/>
      <c r="X20" s="75"/>
      <c r="Y20" s="75"/>
      <c r="Z20" s="77">
        <f t="shared" si="0"/>
        <v>0</v>
      </c>
      <c r="AA20" s="76"/>
      <c r="AB20" s="75"/>
      <c r="AC20" s="75"/>
      <c r="AD20" s="75"/>
      <c r="AE20" s="74">
        <f t="shared" si="1"/>
        <v>0</v>
      </c>
      <c r="AF20" s="506"/>
      <c r="AG20" s="507">
        <f t="shared" si="2"/>
        <v>0</v>
      </c>
    </row>
    <row r="21" spans="4:33" ht="24" customHeight="1">
      <c r="D21" s="672"/>
      <c r="E21" s="756"/>
      <c r="F21" s="451" t="s">
        <v>58</v>
      </c>
      <c r="G21" s="673"/>
      <c r="H21" s="674"/>
      <c r="I21" s="674"/>
      <c r="J21" s="675"/>
      <c r="K21" s="76"/>
      <c r="L21" s="76"/>
      <c r="M21" s="76"/>
      <c r="N21" s="76"/>
      <c r="O21" s="76"/>
      <c r="P21" s="75"/>
      <c r="Q21" s="75"/>
      <c r="R21" s="75"/>
      <c r="S21" s="75"/>
      <c r="T21" s="75"/>
      <c r="U21" s="75"/>
      <c r="V21" s="75"/>
      <c r="W21" s="75"/>
      <c r="X21" s="75"/>
      <c r="Y21" s="75"/>
      <c r="Z21" s="77">
        <f t="shared" si="0"/>
        <v>0</v>
      </c>
      <c r="AA21" s="76"/>
      <c r="AB21" s="75"/>
      <c r="AC21" s="75"/>
      <c r="AD21" s="75"/>
      <c r="AE21" s="74">
        <f t="shared" si="1"/>
        <v>0</v>
      </c>
      <c r="AF21" s="506"/>
      <c r="AG21" s="507">
        <f t="shared" si="2"/>
        <v>0</v>
      </c>
    </row>
    <row r="22" spans="4:33" ht="24" customHeight="1">
      <c r="D22" s="672"/>
      <c r="E22" s="756"/>
      <c r="F22" s="451" t="s">
        <v>57</v>
      </c>
      <c r="G22" s="673"/>
      <c r="H22" s="674"/>
      <c r="I22" s="674"/>
      <c r="J22" s="675"/>
      <c r="K22" s="76"/>
      <c r="L22" s="76"/>
      <c r="M22" s="76"/>
      <c r="N22" s="76"/>
      <c r="O22" s="76"/>
      <c r="P22" s="75"/>
      <c r="Q22" s="75"/>
      <c r="R22" s="75"/>
      <c r="S22" s="75"/>
      <c r="T22" s="75"/>
      <c r="U22" s="75"/>
      <c r="V22" s="75"/>
      <c r="W22" s="75"/>
      <c r="X22" s="75"/>
      <c r="Y22" s="75"/>
      <c r="Z22" s="77">
        <f t="shared" si="0"/>
        <v>0</v>
      </c>
      <c r="AA22" s="76"/>
      <c r="AB22" s="75"/>
      <c r="AC22" s="75"/>
      <c r="AD22" s="75"/>
      <c r="AE22" s="74">
        <f t="shared" si="1"/>
        <v>0</v>
      </c>
      <c r="AF22" s="506"/>
      <c r="AG22" s="507">
        <f t="shared" si="2"/>
        <v>0</v>
      </c>
    </row>
    <row r="23" spans="4:33" ht="24" customHeight="1">
      <c r="D23" s="672"/>
      <c r="E23" s="757"/>
      <c r="F23" s="451" t="s">
        <v>56</v>
      </c>
      <c r="G23" s="673"/>
      <c r="H23" s="674"/>
      <c r="I23" s="674"/>
      <c r="J23" s="675"/>
      <c r="K23" s="76"/>
      <c r="L23" s="76"/>
      <c r="M23" s="76"/>
      <c r="N23" s="76"/>
      <c r="O23" s="76"/>
      <c r="P23" s="75"/>
      <c r="Q23" s="75"/>
      <c r="R23" s="75"/>
      <c r="S23" s="75"/>
      <c r="T23" s="75"/>
      <c r="U23" s="75"/>
      <c r="V23" s="75"/>
      <c r="W23" s="75"/>
      <c r="X23" s="75"/>
      <c r="Y23" s="75"/>
      <c r="Z23" s="77">
        <f t="shared" si="0"/>
        <v>0</v>
      </c>
      <c r="AA23" s="76"/>
      <c r="AB23" s="75"/>
      <c r="AC23" s="75"/>
      <c r="AD23" s="75"/>
      <c r="AE23" s="74">
        <f t="shared" si="1"/>
        <v>0</v>
      </c>
      <c r="AF23" s="506"/>
      <c r="AG23" s="507">
        <f t="shared" si="2"/>
        <v>0</v>
      </c>
    </row>
    <row r="24" spans="4:33" ht="24" customHeight="1">
      <c r="D24" s="672"/>
      <c r="E24" s="684" t="s">
        <v>55</v>
      </c>
      <c r="F24" s="685"/>
      <c r="G24" s="736"/>
      <c r="H24" s="737"/>
      <c r="I24" s="737"/>
      <c r="J24" s="738"/>
      <c r="K24" s="72"/>
      <c r="L24" s="72"/>
      <c r="M24" s="72"/>
      <c r="N24" s="72"/>
      <c r="O24" s="72"/>
      <c r="P24" s="71"/>
      <c r="Q24" s="71"/>
      <c r="R24" s="71"/>
      <c r="S24" s="71"/>
      <c r="T24" s="71"/>
      <c r="U24" s="71"/>
      <c r="V24" s="71"/>
      <c r="W24" s="71"/>
      <c r="X24" s="71"/>
      <c r="Y24" s="71"/>
      <c r="Z24" s="73">
        <f t="shared" si="0"/>
        <v>0</v>
      </c>
      <c r="AA24" s="72"/>
      <c r="AB24" s="71"/>
      <c r="AC24" s="71"/>
      <c r="AD24" s="71"/>
      <c r="AE24" s="70">
        <f t="shared" si="1"/>
        <v>0</v>
      </c>
      <c r="AF24" s="508"/>
      <c r="AG24" s="507">
        <f t="shared" si="2"/>
        <v>0</v>
      </c>
    </row>
    <row r="25" spans="4:33" ht="24" customHeight="1">
      <c r="D25" s="672"/>
      <c r="E25" s="44" t="s">
        <v>54</v>
      </c>
      <c r="F25" s="69" t="s">
        <v>53</v>
      </c>
      <c r="G25" s="681">
        <f>SUM(G16:J24)</f>
        <v>0</v>
      </c>
      <c r="H25" s="682"/>
      <c r="I25" s="682"/>
      <c r="J25" s="683"/>
      <c r="K25" s="67">
        <f aca="true" t="shared" si="3" ref="K25:AD25">SUM(K16:K24)</f>
        <v>0</v>
      </c>
      <c r="L25" s="416">
        <f t="shared" si="3"/>
        <v>0</v>
      </c>
      <c r="M25" s="416">
        <f t="shared" si="3"/>
        <v>0</v>
      </c>
      <c r="N25" s="416">
        <f t="shared" si="3"/>
        <v>0</v>
      </c>
      <c r="O25" s="416">
        <f t="shared" si="3"/>
        <v>0</v>
      </c>
      <c r="P25" s="66">
        <f t="shared" si="3"/>
        <v>0</v>
      </c>
      <c r="Q25" s="66">
        <f t="shared" si="3"/>
        <v>0</v>
      </c>
      <c r="R25" s="66">
        <f t="shared" si="3"/>
        <v>0</v>
      </c>
      <c r="S25" s="66">
        <f t="shared" si="3"/>
        <v>0</v>
      </c>
      <c r="T25" s="66">
        <f t="shared" si="3"/>
        <v>0</v>
      </c>
      <c r="U25" s="66">
        <f t="shared" si="3"/>
        <v>0</v>
      </c>
      <c r="V25" s="66">
        <f t="shared" si="3"/>
        <v>0</v>
      </c>
      <c r="W25" s="66">
        <f t="shared" si="3"/>
        <v>0</v>
      </c>
      <c r="X25" s="66">
        <f t="shared" si="3"/>
        <v>0</v>
      </c>
      <c r="Y25" s="66">
        <f t="shared" si="3"/>
        <v>0</v>
      </c>
      <c r="Z25" s="68">
        <f t="shared" si="3"/>
        <v>0</v>
      </c>
      <c r="AA25" s="67">
        <f t="shared" si="3"/>
        <v>0</v>
      </c>
      <c r="AB25" s="66">
        <f t="shared" si="3"/>
        <v>0</v>
      </c>
      <c r="AC25" s="66">
        <f t="shared" si="3"/>
        <v>0</v>
      </c>
      <c r="AD25" s="66">
        <f t="shared" si="3"/>
        <v>0</v>
      </c>
      <c r="AE25" s="65">
        <f>SUM(AA25:AD25)+Z25</f>
        <v>0</v>
      </c>
      <c r="AF25" s="509">
        <f>SUM(AF16:AF24)</f>
        <v>0</v>
      </c>
      <c r="AG25" s="510">
        <f t="shared" si="2"/>
        <v>0</v>
      </c>
    </row>
    <row r="26" spans="4:33" ht="18" customHeight="1" thickBot="1">
      <c r="D26" s="672"/>
      <c r="E26" s="64"/>
      <c r="F26" s="58"/>
      <c r="G26" s="768" t="s">
        <v>203</v>
      </c>
      <c r="H26" s="769"/>
      <c r="I26" s="769"/>
      <c r="J26" s="770"/>
      <c r="K26" s="48" t="s">
        <v>211</v>
      </c>
      <c r="L26" s="48" t="s">
        <v>212</v>
      </c>
      <c r="M26" s="48" t="s">
        <v>213</v>
      </c>
      <c r="N26" s="48" t="s">
        <v>214</v>
      </c>
      <c r="O26" s="48" t="s">
        <v>215</v>
      </c>
      <c r="P26" s="47" t="s">
        <v>52</v>
      </c>
      <c r="Q26" s="47" t="s">
        <v>51</v>
      </c>
      <c r="R26" s="47" t="s">
        <v>50</v>
      </c>
      <c r="S26" s="47" t="s">
        <v>49</v>
      </c>
      <c r="T26" s="47" t="s">
        <v>48</v>
      </c>
      <c r="U26" s="47" t="s">
        <v>47</v>
      </c>
      <c r="V26" s="47" t="s">
        <v>46</v>
      </c>
      <c r="W26" s="47" t="s">
        <v>45</v>
      </c>
      <c r="X26" s="47" t="s">
        <v>44</v>
      </c>
      <c r="Y26" s="45" t="s">
        <v>216</v>
      </c>
      <c r="Z26" s="63" t="s">
        <v>43</v>
      </c>
      <c r="AA26" s="57" t="s">
        <v>217</v>
      </c>
      <c r="AB26" s="45" t="s">
        <v>218</v>
      </c>
      <c r="AC26" s="45" t="s">
        <v>219</v>
      </c>
      <c r="AD26" s="45" t="s">
        <v>220</v>
      </c>
      <c r="AE26" s="62" t="s">
        <v>42</v>
      </c>
      <c r="AF26" s="511"/>
      <c r="AG26" s="512"/>
    </row>
    <row r="27" spans="4:33" ht="24" customHeight="1">
      <c r="D27" s="676" t="s">
        <v>165</v>
      </c>
      <c r="E27" s="30" t="s">
        <v>41</v>
      </c>
      <c r="F27" s="53" t="s">
        <v>40</v>
      </c>
      <c r="G27" s="774">
        <f>G25</f>
        <v>0</v>
      </c>
      <c r="H27" s="690"/>
      <c r="I27" s="690"/>
      <c r="J27" s="691"/>
      <c r="K27" s="403">
        <f aca="true" t="shared" si="4" ref="K27:Y27">K25</f>
        <v>0</v>
      </c>
      <c r="L27" s="403">
        <f t="shared" si="4"/>
        <v>0</v>
      </c>
      <c r="M27" s="403">
        <f t="shared" si="4"/>
        <v>0</v>
      </c>
      <c r="N27" s="403">
        <f t="shared" si="4"/>
        <v>0</v>
      </c>
      <c r="O27" s="403">
        <f t="shared" si="4"/>
        <v>0</v>
      </c>
      <c r="P27" s="61">
        <f t="shared" si="4"/>
        <v>0</v>
      </c>
      <c r="Q27" s="61">
        <f t="shared" si="4"/>
        <v>0</v>
      </c>
      <c r="R27" s="61">
        <f t="shared" si="4"/>
        <v>0</v>
      </c>
      <c r="S27" s="61">
        <f t="shared" si="4"/>
        <v>0</v>
      </c>
      <c r="T27" s="61">
        <f t="shared" si="4"/>
        <v>0</v>
      </c>
      <c r="U27" s="61">
        <f t="shared" si="4"/>
        <v>0</v>
      </c>
      <c r="V27" s="61">
        <f t="shared" si="4"/>
        <v>0</v>
      </c>
      <c r="W27" s="61">
        <f t="shared" si="4"/>
        <v>0</v>
      </c>
      <c r="X27" s="61">
        <f t="shared" si="4"/>
        <v>0</v>
      </c>
      <c r="Y27" s="61">
        <f t="shared" si="4"/>
        <v>0</v>
      </c>
      <c r="Z27" s="51">
        <f>SUM(G27:Y27)</f>
        <v>0</v>
      </c>
      <c r="AA27" s="60">
        <f>AA25</f>
        <v>0</v>
      </c>
      <c r="AB27" s="679"/>
      <c r="AC27" s="679"/>
      <c r="AD27" s="679"/>
      <c r="AE27" s="695"/>
      <c r="AF27" s="513"/>
      <c r="AG27" s="513"/>
    </row>
    <row r="28" spans="4:33" ht="18" customHeight="1">
      <c r="D28" s="677"/>
      <c r="E28" s="59" t="s">
        <v>39</v>
      </c>
      <c r="F28" s="58"/>
      <c r="G28" s="686" t="str">
        <f>LEFT(G26,1)</f>
        <v>a</v>
      </c>
      <c r="H28" s="687"/>
      <c r="I28" s="687"/>
      <c r="J28" s="688"/>
      <c r="K28" s="48" t="s">
        <v>211</v>
      </c>
      <c r="L28" s="48" t="s">
        <v>212</v>
      </c>
      <c r="M28" s="48" t="s">
        <v>213</v>
      </c>
      <c r="N28" s="48" t="s">
        <v>214</v>
      </c>
      <c r="O28" s="48" t="s">
        <v>215</v>
      </c>
      <c r="P28" s="47" t="str">
        <f aca="true" t="shared" si="5" ref="P28:Y28">P$26</f>
        <v>h</v>
      </c>
      <c r="Q28" s="47" t="str">
        <f t="shared" si="5"/>
        <v>i</v>
      </c>
      <c r="R28" s="47" t="str">
        <f t="shared" si="5"/>
        <v>j</v>
      </c>
      <c r="S28" s="47" t="str">
        <f t="shared" si="5"/>
        <v>k</v>
      </c>
      <c r="T28" s="47" t="str">
        <f t="shared" si="5"/>
        <v>l</v>
      </c>
      <c r="U28" s="47" t="str">
        <f t="shared" si="5"/>
        <v>m</v>
      </c>
      <c r="V28" s="47" t="str">
        <f t="shared" si="5"/>
        <v>n</v>
      </c>
      <c r="W28" s="47" t="str">
        <f t="shared" si="5"/>
        <v>o</v>
      </c>
      <c r="X28" s="47" t="str">
        <f t="shared" si="5"/>
        <v>p</v>
      </c>
      <c r="Y28" s="47" t="str">
        <f t="shared" si="5"/>
        <v>q</v>
      </c>
      <c r="Z28" s="46" t="s">
        <v>38</v>
      </c>
      <c r="AA28" s="57" t="str">
        <f>AA26</f>
        <v>U1</v>
      </c>
      <c r="AB28" s="680"/>
      <c r="AC28" s="680"/>
      <c r="AD28" s="680"/>
      <c r="AE28" s="696"/>
      <c r="AF28" s="513"/>
      <c r="AG28" s="513"/>
    </row>
    <row r="29" spans="4:33" ht="24" customHeight="1">
      <c r="D29" s="677"/>
      <c r="E29" s="44" t="s">
        <v>21</v>
      </c>
      <c r="F29" s="43">
        <f>IF(OR(Z29=1,Z29=0),"","合計を1.0000"&amp;CHAR(10)&amp;"にしてください")</f>
      </c>
      <c r="G29" s="745">
        <f>IF($Z27=0,0,ROUND(+G27/$Z27,4))</f>
        <v>0</v>
      </c>
      <c r="H29" s="746"/>
      <c r="I29" s="746"/>
      <c r="J29" s="746"/>
      <c r="K29" s="42">
        <f aca="true" t="shared" si="6" ref="K29:Y29">IF($Z27=0,0,ROUND(+K27/$Z27,4))</f>
        <v>0</v>
      </c>
      <c r="L29" s="42">
        <f t="shared" si="6"/>
        <v>0</v>
      </c>
      <c r="M29" s="42">
        <f t="shared" si="6"/>
        <v>0</v>
      </c>
      <c r="N29" s="42">
        <f t="shared" si="6"/>
        <v>0</v>
      </c>
      <c r="O29" s="42">
        <f t="shared" si="6"/>
        <v>0</v>
      </c>
      <c r="P29" s="42">
        <f t="shared" si="6"/>
        <v>0</v>
      </c>
      <c r="Q29" s="42">
        <f t="shared" si="6"/>
        <v>0</v>
      </c>
      <c r="R29" s="42">
        <f t="shared" si="6"/>
        <v>0</v>
      </c>
      <c r="S29" s="42">
        <f t="shared" si="6"/>
        <v>0</v>
      </c>
      <c r="T29" s="42">
        <f t="shared" si="6"/>
        <v>0</v>
      </c>
      <c r="U29" s="42">
        <f t="shared" si="6"/>
        <v>0</v>
      </c>
      <c r="V29" s="42">
        <f t="shared" si="6"/>
        <v>0</v>
      </c>
      <c r="W29" s="42">
        <f t="shared" si="6"/>
        <v>0</v>
      </c>
      <c r="X29" s="42">
        <f t="shared" si="6"/>
        <v>0</v>
      </c>
      <c r="Y29" s="42">
        <f t="shared" si="6"/>
        <v>0</v>
      </c>
      <c r="Z29" s="41">
        <f>SUM(G29:Y29)</f>
        <v>0</v>
      </c>
      <c r="AA29" s="697"/>
      <c r="AB29" s="692"/>
      <c r="AC29" s="692"/>
      <c r="AD29" s="692"/>
      <c r="AE29" s="717"/>
      <c r="AF29" s="514"/>
      <c r="AG29" s="514"/>
    </row>
    <row r="30" spans="4:33" ht="18" customHeight="1">
      <c r="D30" s="677"/>
      <c r="E30" s="40"/>
      <c r="F30" s="39" t="s">
        <v>37</v>
      </c>
      <c r="G30" s="771" t="str">
        <f>G28&amp;"/"&amp;$Z28</f>
        <v>a/t1</v>
      </c>
      <c r="H30" s="687"/>
      <c r="I30" s="687"/>
      <c r="J30" s="688"/>
      <c r="K30" s="405" t="s">
        <v>221</v>
      </c>
      <c r="L30" s="405" t="s">
        <v>222</v>
      </c>
      <c r="M30" s="405" t="s">
        <v>223</v>
      </c>
      <c r="N30" s="405" t="s">
        <v>224</v>
      </c>
      <c r="O30" s="405" t="s">
        <v>225</v>
      </c>
      <c r="P30" s="38" t="str">
        <f aca="true" t="shared" si="7" ref="P30:Z30">P28&amp;"/"&amp;$Z28</f>
        <v>h/t1</v>
      </c>
      <c r="Q30" s="38" t="str">
        <f t="shared" si="7"/>
        <v>i/t1</v>
      </c>
      <c r="R30" s="38" t="str">
        <f t="shared" si="7"/>
        <v>j/t1</v>
      </c>
      <c r="S30" s="38" t="str">
        <f t="shared" si="7"/>
        <v>k/t1</v>
      </c>
      <c r="T30" s="38" t="str">
        <f t="shared" si="7"/>
        <v>l/t1</v>
      </c>
      <c r="U30" s="38" t="str">
        <f t="shared" si="7"/>
        <v>m/t1</v>
      </c>
      <c r="V30" s="38" t="str">
        <f t="shared" si="7"/>
        <v>n/t1</v>
      </c>
      <c r="W30" s="38" t="str">
        <f t="shared" si="7"/>
        <v>o/t1</v>
      </c>
      <c r="X30" s="38" t="str">
        <f t="shared" si="7"/>
        <v>p/t1</v>
      </c>
      <c r="Y30" s="38" t="str">
        <f t="shared" si="7"/>
        <v>q/t1</v>
      </c>
      <c r="Z30" s="37" t="str">
        <f t="shared" si="7"/>
        <v>t1/t1</v>
      </c>
      <c r="AA30" s="698"/>
      <c r="AB30" s="693"/>
      <c r="AC30" s="693"/>
      <c r="AD30" s="693"/>
      <c r="AE30" s="718"/>
      <c r="AF30" s="514"/>
      <c r="AG30" s="514"/>
    </row>
    <row r="31" spans="3:33" ht="24" customHeight="1" thickBot="1">
      <c r="C31" s="56"/>
      <c r="D31" s="678"/>
      <c r="E31" s="35" t="s">
        <v>36</v>
      </c>
      <c r="F31" s="34" t="s">
        <v>241</v>
      </c>
      <c r="G31" s="702">
        <f>ROUND($AA27*G29,2)</f>
        <v>0</v>
      </c>
      <c r="H31" s="703"/>
      <c r="I31" s="703"/>
      <c r="J31" s="704"/>
      <c r="K31" s="406">
        <f aca="true" t="shared" si="8" ref="K31:Y31">ROUND($AA27*K29,2)</f>
        <v>0</v>
      </c>
      <c r="L31" s="406">
        <f t="shared" si="8"/>
        <v>0</v>
      </c>
      <c r="M31" s="406">
        <f t="shared" si="8"/>
        <v>0</v>
      </c>
      <c r="N31" s="406">
        <f t="shared" si="8"/>
        <v>0</v>
      </c>
      <c r="O31" s="406">
        <f t="shared" si="8"/>
        <v>0</v>
      </c>
      <c r="P31" s="33">
        <f t="shared" si="8"/>
        <v>0</v>
      </c>
      <c r="Q31" s="33">
        <f t="shared" si="8"/>
        <v>0</v>
      </c>
      <c r="R31" s="33">
        <f t="shared" si="8"/>
        <v>0</v>
      </c>
      <c r="S31" s="33">
        <f t="shared" si="8"/>
        <v>0</v>
      </c>
      <c r="T31" s="33">
        <f t="shared" si="8"/>
        <v>0</v>
      </c>
      <c r="U31" s="33">
        <f t="shared" si="8"/>
        <v>0</v>
      </c>
      <c r="V31" s="33">
        <f t="shared" si="8"/>
        <v>0</v>
      </c>
      <c r="W31" s="33">
        <f t="shared" si="8"/>
        <v>0</v>
      </c>
      <c r="X31" s="33">
        <f t="shared" si="8"/>
        <v>0</v>
      </c>
      <c r="Y31" s="33">
        <f t="shared" si="8"/>
        <v>0</v>
      </c>
      <c r="Z31" s="32">
        <f>SUM(G31:Y31)</f>
        <v>0</v>
      </c>
      <c r="AA31" s="699"/>
      <c r="AB31" s="694"/>
      <c r="AC31" s="694"/>
      <c r="AD31" s="694"/>
      <c r="AE31" s="719"/>
      <c r="AF31" s="514"/>
      <c r="AG31" s="514"/>
    </row>
    <row r="32" spans="3:33" ht="24" customHeight="1">
      <c r="C32" s="36"/>
      <c r="D32" s="725" t="s">
        <v>35</v>
      </c>
      <c r="E32" s="30" t="s">
        <v>30</v>
      </c>
      <c r="F32" s="53" t="s">
        <v>34</v>
      </c>
      <c r="G32" s="689"/>
      <c r="H32" s="690"/>
      <c r="I32" s="690"/>
      <c r="J32" s="691"/>
      <c r="K32" s="407"/>
      <c r="L32" s="407"/>
      <c r="M32" s="407"/>
      <c r="N32" s="407"/>
      <c r="O32" s="407"/>
      <c r="P32" s="54"/>
      <c r="Q32" s="54"/>
      <c r="R32" s="54"/>
      <c r="S32" s="21"/>
      <c r="T32" s="21"/>
      <c r="U32" s="21"/>
      <c r="V32" s="21"/>
      <c r="W32" s="21"/>
      <c r="X32" s="21"/>
      <c r="Y32" s="21"/>
      <c r="Z32" s="51">
        <f>SUM(G32:Y32)</f>
        <v>0</v>
      </c>
      <c r="AA32" s="705"/>
      <c r="AB32" s="50">
        <f>AB25</f>
        <v>0</v>
      </c>
      <c r="AC32" s="707"/>
      <c r="AD32" s="707"/>
      <c r="AE32" s="709"/>
      <c r="AF32" s="515"/>
      <c r="AG32" s="515"/>
    </row>
    <row r="33" spans="3:33" ht="18" customHeight="1">
      <c r="C33" s="36"/>
      <c r="D33" s="726"/>
      <c r="E33" s="49" t="s">
        <v>23</v>
      </c>
      <c r="F33" s="39"/>
      <c r="G33" s="744" t="str">
        <f>LEFT(G26,1)</f>
        <v>a</v>
      </c>
      <c r="H33" s="687"/>
      <c r="I33" s="687"/>
      <c r="J33" s="688"/>
      <c r="K33" s="48" t="s">
        <v>211</v>
      </c>
      <c r="L33" s="48" t="s">
        <v>212</v>
      </c>
      <c r="M33" s="48" t="s">
        <v>213</v>
      </c>
      <c r="N33" s="48" t="s">
        <v>214</v>
      </c>
      <c r="O33" s="48" t="s">
        <v>215</v>
      </c>
      <c r="P33" s="47" t="str">
        <f aca="true" t="shared" si="9" ref="P33:Y33">P$26</f>
        <v>h</v>
      </c>
      <c r="Q33" s="47" t="str">
        <f t="shared" si="9"/>
        <v>i</v>
      </c>
      <c r="R33" s="47" t="str">
        <f t="shared" si="9"/>
        <v>j</v>
      </c>
      <c r="S33" s="47" t="str">
        <f t="shared" si="9"/>
        <v>k</v>
      </c>
      <c r="T33" s="47" t="str">
        <f t="shared" si="9"/>
        <v>l</v>
      </c>
      <c r="U33" s="47" t="str">
        <f t="shared" si="9"/>
        <v>m</v>
      </c>
      <c r="V33" s="47" t="str">
        <f t="shared" si="9"/>
        <v>n</v>
      </c>
      <c r="W33" s="47" t="str">
        <f t="shared" si="9"/>
        <v>o</v>
      </c>
      <c r="X33" s="47" t="str">
        <f t="shared" si="9"/>
        <v>p</v>
      </c>
      <c r="Y33" s="47" t="str">
        <f t="shared" si="9"/>
        <v>q</v>
      </c>
      <c r="Z33" s="46" t="s">
        <v>33</v>
      </c>
      <c r="AA33" s="706"/>
      <c r="AB33" s="45" t="str">
        <f>AB26</f>
        <v>U2</v>
      </c>
      <c r="AC33" s="708"/>
      <c r="AD33" s="708"/>
      <c r="AE33" s="710"/>
      <c r="AF33" s="515"/>
      <c r="AG33" s="515"/>
    </row>
    <row r="34" spans="3:33" ht="24" customHeight="1">
      <c r="C34" s="36"/>
      <c r="D34" s="726"/>
      <c r="E34" s="44" t="s">
        <v>21</v>
      </c>
      <c r="F34" s="43">
        <f>IF(OR(Z34=1,Z34=0),"","合計を1.0000"&amp;CHAR(10)&amp;"にしてください")</f>
      </c>
      <c r="G34" s="745">
        <f>IF($Z32=0,0,ROUND(+G32/$Z32,4))</f>
        <v>0</v>
      </c>
      <c r="H34" s="746"/>
      <c r="I34" s="746"/>
      <c r="J34" s="747"/>
      <c r="K34" s="404">
        <f>IF($Z32=0,0,ROUND(+K32/$Z32,4))</f>
        <v>0</v>
      </c>
      <c r="L34" s="404">
        <f>IF($Z32=0,0,ROUND(+L32/$Z32,4))</f>
        <v>0</v>
      </c>
      <c r="M34" s="404">
        <f>IF($Z32=0,0,ROUND(+M32/$Z32,4))</f>
        <v>0</v>
      </c>
      <c r="N34" s="404">
        <f>IF($Z32=0,0,ROUND(+N32/$Z32,4))</f>
        <v>0</v>
      </c>
      <c r="O34" s="404">
        <f>IF($Z32=0,0,ROUND(+O32/$Z32,4))</f>
        <v>0</v>
      </c>
      <c r="P34" s="42">
        <f aca="true" t="shared" si="10" ref="P34:Y34">IF($Z32=0,0,ROUND(+P32/$Z32,4))</f>
        <v>0</v>
      </c>
      <c r="Q34" s="42">
        <f t="shared" si="10"/>
        <v>0</v>
      </c>
      <c r="R34" s="42">
        <f t="shared" si="10"/>
        <v>0</v>
      </c>
      <c r="S34" s="42">
        <f t="shared" si="10"/>
        <v>0</v>
      </c>
      <c r="T34" s="42">
        <f t="shared" si="10"/>
        <v>0</v>
      </c>
      <c r="U34" s="42">
        <f t="shared" si="10"/>
        <v>0</v>
      </c>
      <c r="V34" s="42">
        <f t="shared" si="10"/>
        <v>0</v>
      </c>
      <c r="W34" s="42">
        <f t="shared" si="10"/>
        <v>0</v>
      </c>
      <c r="X34" s="42">
        <f t="shared" si="10"/>
        <v>0</v>
      </c>
      <c r="Y34" s="42">
        <f t="shared" si="10"/>
        <v>0</v>
      </c>
      <c r="Z34" s="41">
        <f>SUM(G34:Y34)</f>
        <v>0</v>
      </c>
      <c r="AA34" s="734"/>
      <c r="AB34" s="692"/>
      <c r="AC34" s="692"/>
      <c r="AD34" s="692"/>
      <c r="AE34" s="700"/>
      <c r="AF34" s="515"/>
      <c r="AG34" s="515"/>
    </row>
    <row r="35" spans="3:33" ht="18" customHeight="1">
      <c r="C35" s="36"/>
      <c r="D35" s="726"/>
      <c r="E35" s="40"/>
      <c r="F35" s="39" t="s">
        <v>32</v>
      </c>
      <c r="G35" s="686" t="str">
        <f>G33&amp;"/"&amp;$Z33</f>
        <v>a/t2</v>
      </c>
      <c r="H35" s="687"/>
      <c r="I35" s="687"/>
      <c r="J35" s="688"/>
      <c r="K35" s="405" t="s">
        <v>226</v>
      </c>
      <c r="L35" s="405" t="s">
        <v>227</v>
      </c>
      <c r="M35" s="405" t="s">
        <v>228</v>
      </c>
      <c r="N35" s="405" t="s">
        <v>229</v>
      </c>
      <c r="O35" s="405" t="s">
        <v>230</v>
      </c>
      <c r="P35" s="38" t="str">
        <f aca="true" t="shared" si="11" ref="P35:Z35">P33&amp;"/"&amp;$Z33</f>
        <v>h/t2</v>
      </c>
      <c r="Q35" s="38" t="str">
        <f t="shared" si="11"/>
        <v>i/t2</v>
      </c>
      <c r="R35" s="38" t="str">
        <f t="shared" si="11"/>
        <v>j/t2</v>
      </c>
      <c r="S35" s="38" t="str">
        <f t="shared" si="11"/>
        <v>k/t2</v>
      </c>
      <c r="T35" s="38" t="str">
        <f t="shared" si="11"/>
        <v>l/t2</v>
      </c>
      <c r="U35" s="38" t="str">
        <f t="shared" si="11"/>
        <v>m/t2</v>
      </c>
      <c r="V35" s="38" t="str">
        <f t="shared" si="11"/>
        <v>n/t2</v>
      </c>
      <c r="W35" s="38" t="str">
        <f t="shared" si="11"/>
        <v>o/t2</v>
      </c>
      <c r="X35" s="38" t="str">
        <f t="shared" si="11"/>
        <v>p/t2</v>
      </c>
      <c r="Y35" s="38" t="str">
        <f t="shared" si="11"/>
        <v>q/t2</v>
      </c>
      <c r="Z35" s="37" t="str">
        <f t="shared" si="11"/>
        <v>t2/t2</v>
      </c>
      <c r="AA35" s="706"/>
      <c r="AB35" s="693"/>
      <c r="AC35" s="693"/>
      <c r="AD35" s="693"/>
      <c r="AE35" s="700"/>
      <c r="AF35" s="515"/>
      <c r="AG35" s="515"/>
    </row>
    <row r="36" spans="3:33" ht="24" customHeight="1" thickBot="1">
      <c r="C36" s="55" t="s">
        <v>18</v>
      </c>
      <c r="D36" s="727"/>
      <c r="E36" s="35" t="s">
        <v>19</v>
      </c>
      <c r="F36" s="34" t="s">
        <v>242</v>
      </c>
      <c r="G36" s="702">
        <f>ROUND($AB32*G34,2)</f>
        <v>0</v>
      </c>
      <c r="H36" s="703"/>
      <c r="I36" s="703"/>
      <c r="J36" s="704"/>
      <c r="K36" s="406">
        <f>ROUND($AB32*K34,2)</f>
        <v>0</v>
      </c>
      <c r="L36" s="406">
        <f>ROUND($AB32*L34,2)</f>
        <v>0</v>
      </c>
      <c r="M36" s="406">
        <f>ROUND($AB32*M34,2)</f>
        <v>0</v>
      </c>
      <c r="N36" s="406">
        <f>ROUND($AB32*N34,2)</f>
        <v>0</v>
      </c>
      <c r="O36" s="406">
        <f>ROUND($AB32*O34,2)</f>
        <v>0</v>
      </c>
      <c r="P36" s="33">
        <f aca="true" t="shared" si="12" ref="P36:Y36">ROUND($AB32*P34,2)</f>
        <v>0</v>
      </c>
      <c r="Q36" s="33">
        <f t="shared" si="12"/>
        <v>0</v>
      </c>
      <c r="R36" s="33">
        <f t="shared" si="12"/>
        <v>0</v>
      </c>
      <c r="S36" s="33">
        <f t="shared" si="12"/>
        <v>0</v>
      </c>
      <c r="T36" s="33">
        <f t="shared" si="12"/>
        <v>0</v>
      </c>
      <c r="U36" s="33">
        <f t="shared" si="12"/>
        <v>0</v>
      </c>
      <c r="V36" s="33">
        <f t="shared" si="12"/>
        <v>0</v>
      </c>
      <c r="W36" s="33">
        <f t="shared" si="12"/>
        <v>0</v>
      </c>
      <c r="X36" s="33">
        <f t="shared" si="12"/>
        <v>0</v>
      </c>
      <c r="Y36" s="33">
        <f t="shared" si="12"/>
        <v>0</v>
      </c>
      <c r="Z36" s="32">
        <f>SUM(G36:Y36)</f>
        <v>0</v>
      </c>
      <c r="AA36" s="735"/>
      <c r="AB36" s="694"/>
      <c r="AC36" s="694"/>
      <c r="AD36" s="694"/>
      <c r="AE36" s="701"/>
      <c r="AF36" s="515"/>
      <c r="AG36" s="515"/>
    </row>
    <row r="37" spans="3:33" ht="22.5" customHeight="1" hidden="1">
      <c r="C37" s="36"/>
      <c r="D37" s="722" t="s">
        <v>31</v>
      </c>
      <c r="E37" s="30" t="s">
        <v>30</v>
      </c>
      <c r="F37" s="53" t="s">
        <v>29</v>
      </c>
      <c r="G37" s="689"/>
      <c r="H37" s="690"/>
      <c r="I37" s="690"/>
      <c r="J37" s="691"/>
      <c r="K37" s="407"/>
      <c r="L37" s="407"/>
      <c r="M37" s="407"/>
      <c r="N37" s="407"/>
      <c r="O37" s="407"/>
      <c r="P37" s="54"/>
      <c r="Q37" s="54"/>
      <c r="R37" s="54"/>
      <c r="S37" s="21"/>
      <c r="T37" s="21"/>
      <c r="U37" s="21"/>
      <c r="V37" s="21"/>
      <c r="W37" s="21"/>
      <c r="X37" s="21"/>
      <c r="Y37" s="21"/>
      <c r="Z37" s="51">
        <f>SUM(G37:Y37)</f>
        <v>0</v>
      </c>
      <c r="AA37" s="705"/>
      <c r="AB37" s="707"/>
      <c r="AC37" s="50">
        <f>AC25</f>
        <v>0</v>
      </c>
      <c r="AD37" s="707"/>
      <c r="AE37" s="709"/>
      <c r="AF37" s="515"/>
      <c r="AG37" s="515"/>
    </row>
    <row r="38" spans="3:33" ht="18.75" hidden="1">
      <c r="C38" s="36"/>
      <c r="D38" s="723"/>
      <c r="E38" s="49" t="s">
        <v>23</v>
      </c>
      <c r="F38" s="39"/>
      <c r="G38" s="744" t="str">
        <f>LEFT(G26,1)</f>
        <v>a</v>
      </c>
      <c r="H38" s="687"/>
      <c r="I38" s="687"/>
      <c r="J38" s="688"/>
      <c r="K38" s="48" t="s">
        <v>211</v>
      </c>
      <c r="L38" s="48" t="s">
        <v>212</v>
      </c>
      <c r="M38" s="48" t="s">
        <v>213</v>
      </c>
      <c r="N38" s="48" t="s">
        <v>214</v>
      </c>
      <c r="O38" s="48" t="s">
        <v>215</v>
      </c>
      <c r="P38" s="47" t="str">
        <f aca="true" t="shared" si="13" ref="P38:Y38">P$26</f>
        <v>h</v>
      </c>
      <c r="Q38" s="47" t="str">
        <f t="shared" si="13"/>
        <v>i</v>
      </c>
      <c r="R38" s="47" t="str">
        <f t="shared" si="13"/>
        <v>j</v>
      </c>
      <c r="S38" s="47" t="str">
        <f t="shared" si="13"/>
        <v>k</v>
      </c>
      <c r="T38" s="47" t="str">
        <f t="shared" si="13"/>
        <v>l</v>
      </c>
      <c r="U38" s="47" t="str">
        <f t="shared" si="13"/>
        <v>m</v>
      </c>
      <c r="V38" s="47" t="str">
        <f t="shared" si="13"/>
        <v>n</v>
      </c>
      <c r="W38" s="47" t="str">
        <f t="shared" si="13"/>
        <v>o</v>
      </c>
      <c r="X38" s="47" t="str">
        <f t="shared" si="13"/>
        <v>p</v>
      </c>
      <c r="Y38" s="47" t="str">
        <f t="shared" si="13"/>
        <v>q</v>
      </c>
      <c r="Z38" s="46" t="s">
        <v>28</v>
      </c>
      <c r="AA38" s="706"/>
      <c r="AB38" s="708"/>
      <c r="AC38" s="45" t="str">
        <f>AC26</f>
        <v>U3</v>
      </c>
      <c r="AD38" s="708"/>
      <c r="AE38" s="710"/>
      <c r="AF38" s="515"/>
      <c r="AG38" s="515"/>
    </row>
    <row r="39" spans="3:33" ht="24" customHeight="1" hidden="1">
      <c r="C39" s="36"/>
      <c r="D39" s="723"/>
      <c r="E39" s="44" t="s">
        <v>21</v>
      </c>
      <c r="F39" s="43">
        <f>IF(OR(Z39=1,Z39=0),"","合計を1.0000"&amp;CHAR(10)&amp;"にしてください")</f>
      </c>
      <c r="G39" s="745">
        <f>IF($Z37=0,0,ROUND(+G37/$Z37,4))</f>
        <v>0</v>
      </c>
      <c r="H39" s="746"/>
      <c r="I39" s="746"/>
      <c r="J39" s="747"/>
      <c r="K39" s="404">
        <f>IF($Z37=0,0,ROUND(+K37/$Z37,4))</f>
        <v>0</v>
      </c>
      <c r="L39" s="404">
        <f>IF($Z37=0,0,ROUND(+L37/$Z37,4))</f>
        <v>0</v>
      </c>
      <c r="M39" s="404">
        <f>IF($Z37=0,0,ROUND(+M37/$Z37,4))</f>
        <v>0</v>
      </c>
      <c r="N39" s="404">
        <f>IF($Z37=0,0,ROUND(+N37/$Z37,4))</f>
        <v>0</v>
      </c>
      <c r="O39" s="404">
        <f>IF($Z37=0,0,ROUND(+O37/$Z37,4))</f>
        <v>0</v>
      </c>
      <c r="P39" s="42">
        <f aca="true" t="shared" si="14" ref="P39:Y39">IF($Z37=0,0,ROUND(+P37/$Z37,4))</f>
        <v>0</v>
      </c>
      <c r="Q39" s="42">
        <f t="shared" si="14"/>
        <v>0</v>
      </c>
      <c r="R39" s="42">
        <f t="shared" si="14"/>
        <v>0</v>
      </c>
      <c r="S39" s="42">
        <f t="shared" si="14"/>
        <v>0</v>
      </c>
      <c r="T39" s="42">
        <f t="shared" si="14"/>
        <v>0</v>
      </c>
      <c r="U39" s="42">
        <f t="shared" si="14"/>
        <v>0</v>
      </c>
      <c r="V39" s="42">
        <f t="shared" si="14"/>
        <v>0</v>
      </c>
      <c r="W39" s="42">
        <f t="shared" si="14"/>
        <v>0</v>
      </c>
      <c r="X39" s="42">
        <f t="shared" si="14"/>
        <v>0</v>
      </c>
      <c r="Y39" s="42">
        <f t="shared" si="14"/>
        <v>0</v>
      </c>
      <c r="Z39" s="41">
        <f>SUM(G39:Y39)</f>
        <v>0</v>
      </c>
      <c r="AA39" s="734"/>
      <c r="AB39" s="692"/>
      <c r="AC39" s="692"/>
      <c r="AD39" s="692"/>
      <c r="AE39" s="700"/>
      <c r="AF39" s="515"/>
      <c r="AG39" s="515"/>
    </row>
    <row r="40" spans="3:33" ht="18.75" hidden="1">
      <c r="C40" s="36"/>
      <c r="D40" s="723"/>
      <c r="E40" s="40"/>
      <c r="F40" s="39" t="s">
        <v>27</v>
      </c>
      <c r="G40" s="686" t="str">
        <f>G38&amp;"/"&amp;$Z38</f>
        <v>a/t3</v>
      </c>
      <c r="H40" s="687"/>
      <c r="I40" s="687"/>
      <c r="J40" s="688"/>
      <c r="K40" s="405" t="s">
        <v>231</v>
      </c>
      <c r="L40" s="405" t="s">
        <v>232</v>
      </c>
      <c r="M40" s="405" t="s">
        <v>233</v>
      </c>
      <c r="N40" s="405" t="s">
        <v>234</v>
      </c>
      <c r="O40" s="405" t="s">
        <v>235</v>
      </c>
      <c r="P40" s="38" t="str">
        <f aca="true" t="shared" si="15" ref="P40:Z40">P38&amp;"/"&amp;$Z38</f>
        <v>h/t3</v>
      </c>
      <c r="Q40" s="38" t="str">
        <f t="shared" si="15"/>
        <v>i/t3</v>
      </c>
      <c r="R40" s="38" t="str">
        <f t="shared" si="15"/>
        <v>j/t3</v>
      </c>
      <c r="S40" s="38" t="str">
        <f t="shared" si="15"/>
        <v>k/t3</v>
      </c>
      <c r="T40" s="38" t="str">
        <f t="shared" si="15"/>
        <v>l/t3</v>
      </c>
      <c r="U40" s="38" t="str">
        <f t="shared" si="15"/>
        <v>m/t3</v>
      </c>
      <c r="V40" s="38" t="str">
        <f t="shared" si="15"/>
        <v>n/t3</v>
      </c>
      <c r="W40" s="38" t="str">
        <f t="shared" si="15"/>
        <v>o/t3</v>
      </c>
      <c r="X40" s="38" t="str">
        <f t="shared" si="15"/>
        <v>p/t3</v>
      </c>
      <c r="Y40" s="38" t="str">
        <f t="shared" si="15"/>
        <v>q/t3</v>
      </c>
      <c r="Z40" s="37" t="str">
        <f t="shared" si="15"/>
        <v>t3/t3</v>
      </c>
      <c r="AA40" s="706"/>
      <c r="AB40" s="693"/>
      <c r="AC40" s="693"/>
      <c r="AD40" s="693"/>
      <c r="AE40" s="700"/>
      <c r="AF40" s="515"/>
      <c r="AG40" s="515"/>
    </row>
    <row r="41" spans="3:33" ht="24" customHeight="1" hidden="1" thickBot="1">
      <c r="C41" s="36"/>
      <c r="D41" s="724"/>
      <c r="E41" s="35" t="s">
        <v>19</v>
      </c>
      <c r="F41" s="34" t="s">
        <v>243</v>
      </c>
      <c r="G41" s="702">
        <f>ROUND($AC37*G39,2)</f>
        <v>0</v>
      </c>
      <c r="H41" s="703"/>
      <c r="I41" s="703"/>
      <c r="J41" s="704"/>
      <c r="K41" s="406">
        <f>ROUND($AC37*K39,2)</f>
        <v>0</v>
      </c>
      <c r="L41" s="406">
        <f>ROUND($AC37*L39,2)</f>
        <v>0</v>
      </c>
      <c r="M41" s="406">
        <f>ROUND($AC37*M39,2)</f>
        <v>0</v>
      </c>
      <c r="N41" s="406">
        <f>ROUND($AC37*N39,2)</f>
        <v>0</v>
      </c>
      <c r="O41" s="406">
        <f>ROUND($AC37*O39,2)</f>
        <v>0</v>
      </c>
      <c r="P41" s="33">
        <f aca="true" t="shared" si="16" ref="P41:Y41">ROUND($AC37*P39,2)</f>
        <v>0</v>
      </c>
      <c r="Q41" s="33">
        <f t="shared" si="16"/>
        <v>0</v>
      </c>
      <c r="R41" s="33">
        <f t="shared" si="16"/>
        <v>0</v>
      </c>
      <c r="S41" s="33">
        <f t="shared" si="16"/>
        <v>0</v>
      </c>
      <c r="T41" s="33">
        <f t="shared" si="16"/>
        <v>0</v>
      </c>
      <c r="U41" s="33">
        <f t="shared" si="16"/>
        <v>0</v>
      </c>
      <c r="V41" s="33">
        <f t="shared" si="16"/>
        <v>0</v>
      </c>
      <c r="W41" s="33">
        <f t="shared" si="16"/>
        <v>0</v>
      </c>
      <c r="X41" s="33">
        <f t="shared" si="16"/>
        <v>0</v>
      </c>
      <c r="Y41" s="33">
        <f t="shared" si="16"/>
        <v>0</v>
      </c>
      <c r="Z41" s="32">
        <f>SUM(G41:Y41)</f>
        <v>0</v>
      </c>
      <c r="AA41" s="735"/>
      <c r="AB41" s="694"/>
      <c r="AC41" s="694"/>
      <c r="AD41" s="694"/>
      <c r="AE41" s="701"/>
      <c r="AF41" s="515"/>
      <c r="AG41" s="515"/>
    </row>
    <row r="42" spans="3:33" ht="22.5" customHeight="1" hidden="1">
      <c r="C42" s="36"/>
      <c r="D42" s="741" t="s">
        <v>26</v>
      </c>
      <c r="E42" s="30" t="s">
        <v>25</v>
      </c>
      <c r="F42" s="53" t="s">
        <v>24</v>
      </c>
      <c r="G42" s="689"/>
      <c r="H42" s="690"/>
      <c r="I42" s="690"/>
      <c r="J42" s="691"/>
      <c r="K42" s="407"/>
      <c r="L42" s="407"/>
      <c r="M42" s="407"/>
      <c r="N42" s="407"/>
      <c r="O42" s="407"/>
      <c r="P42" s="52"/>
      <c r="Q42" s="52"/>
      <c r="R42" s="52"/>
      <c r="S42" s="52"/>
      <c r="T42" s="52"/>
      <c r="U42" s="52"/>
      <c r="V42" s="52"/>
      <c r="W42" s="52"/>
      <c r="X42" s="52"/>
      <c r="Y42" s="52"/>
      <c r="Z42" s="51">
        <f>SUM(G42:Y42)</f>
        <v>0</v>
      </c>
      <c r="AA42" s="705"/>
      <c r="AB42" s="707"/>
      <c r="AC42" s="707"/>
      <c r="AD42" s="50">
        <f>AD25</f>
        <v>0</v>
      </c>
      <c r="AE42" s="709"/>
      <c r="AF42" s="515"/>
      <c r="AG42" s="515"/>
    </row>
    <row r="43" spans="3:33" ht="18.75" hidden="1">
      <c r="C43" s="36"/>
      <c r="D43" s="742"/>
      <c r="E43" s="49" t="s">
        <v>23</v>
      </c>
      <c r="F43" s="39"/>
      <c r="G43" s="744" t="str">
        <f>LEFT(G26,1)</f>
        <v>a</v>
      </c>
      <c r="H43" s="687"/>
      <c r="I43" s="687"/>
      <c r="J43" s="688"/>
      <c r="K43" s="48" t="s">
        <v>211</v>
      </c>
      <c r="L43" s="48" t="s">
        <v>212</v>
      </c>
      <c r="M43" s="48" t="s">
        <v>213</v>
      </c>
      <c r="N43" s="48" t="s">
        <v>214</v>
      </c>
      <c r="O43" s="48" t="s">
        <v>215</v>
      </c>
      <c r="P43" s="47" t="str">
        <f aca="true" t="shared" si="17" ref="P43:Y43">P$26</f>
        <v>h</v>
      </c>
      <c r="Q43" s="47" t="str">
        <f t="shared" si="17"/>
        <v>i</v>
      </c>
      <c r="R43" s="47" t="str">
        <f t="shared" si="17"/>
        <v>j</v>
      </c>
      <c r="S43" s="47" t="str">
        <f t="shared" si="17"/>
        <v>k</v>
      </c>
      <c r="T43" s="47" t="str">
        <f t="shared" si="17"/>
        <v>l</v>
      </c>
      <c r="U43" s="47" t="str">
        <f t="shared" si="17"/>
        <v>m</v>
      </c>
      <c r="V43" s="47" t="str">
        <f t="shared" si="17"/>
        <v>n</v>
      </c>
      <c r="W43" s="47" t="str">
        <f t="shared" si="17"/>
        <v>o</v>
      </c>
      <c r="X43" s="47" t="str">
        <f t="shared" si="17"/>
        <v>p</v>
      </c>
      <c r="Y43" s="47" t="str">
        <f t="shared" si="17"/>
        <v>q</v>
      </c>
      <c r="Z43" s="46" t="s">
        <v>22</v>
      </c>
      <c r="AA43" s="706"/>
      <c r="AB43" s="708"/>
      <c r="AC43" s="708"/>
      <c r="AD43" s="45" t="str">
        <f>AD26</f>
        <v>U4</v>
      </c>
      <c r="AE43" s="710"/>
      <c r="AF43" s="515"/>
      <c r="AG43" s="515"/>
    </row>
    <row r="44" spans="3:33" ht="24" customHeight="1" hidden="1">
      <c r="C44" s="36"/>
      <c r="D44" s="742"/>
      <c r="E44" s="44" t="s">
        <v>21</v>
      </c>
      <c r="F44" s="43">
        <f>IF(OR(Z44=1,Z44=0),"","合計を1.0000"&amp;CHAR(10)&amp;"にしてください")</f>
      </c>
      <c r="G44" s="745">
        <f>IF($Z42=0,0,ROUND(+G42/$Z42,4))</f>
        <v>0</v>
      </c>
      <c r="H44" s="746"/>
      <c r="I44" s="746"/>
      <c r="J44" s="747"/>
      <c r="K44" s="404">
        <f>IF($Z42=0,0,ROUND(+K42/$Z42,4))</f>
        <v>0</v>
      </c>
      <c r="L44" s="404">
        <f>IF($Z42=0,0,ROUND(+L42/$Z42,4))</f>
        <v>0</v>
      </c>
      <c r="M44" s="404">
        <f>IF($Z42=0,0,ROUND(+M42/$Z42,4))</f>
        <v>0</v>
      </c>
      <c r="N44" s="404">
        <f>IF($Z42=0,0,ROUND(+N42/$Z42,4))</f>
        <v>0</v>
      </c>
      <c r="O44" s="404">
        <f>IF($Z42=0,0,ROUND(+O42/$Z42,4))</f>
        <v>0</v>
      </c>
      <c r="P44" s="42">
        <f aca="true" t="shared" si="18" ref="P44:Y44">IF($Z42=0,0,ROUND(+P42/$Z42,4))</f>
        <v>0</v>
      </c>
      <c r="Q44" s="42">
        <f t="shared" si="18"/>
        <v>0</v>
      </c>
      <c r="R44" s="42">
        <f t="shared" si="18"/>
        <v>0</v>
      </c>
      <c r="S44" s="42">
        <f t="shared" si="18"/>
        <v>0</v>
      </c>
      <c r="T44" s="42">
        <f t="shared" si="18"/>
        <v>0</v>
      </c>
      <c r="U44" s="42">
        <f t="shared" si="18"/>
        <v>0</v>
      </c>
      <c r="V44" s="42">
        <f t="shared" si="18"/>
        <v>0</v>
      </c>
      <c r="W44" s="42">
        <f t="shared" si="18"/>
        <v>0</v>
      </c>
      <c r="X44" s="42">
        <f t="shared" si="18"/>
        <v>0</v>
      </c>
      <c r="Y44" s="42">
        <f t="shared" si="18"/>
        <v>0</v>
      </c>
      <c r="Z44" s="41">
        <f>SUM(G44:Y44)</f>
        <v>0</v>
      </c>
      <c r="AA44" s="734"/>
      <c r="AB44" s="692"/>
      <c r="AC44" s="692"/>
      <c r="AD44" s="692"/>
      <c r="AE44" s="700"/>
      <c r="AF44" s="515"/>
      <c r="AG44" s="515"/>
    </row>
    <row r="45" spans="3:33" ht="18.75" hidden="1">
      <c r="C45" s="36"/>
      <c r="D45" s="742"/>
      <c r="E45" s="40"/>
      <c r="F45" s="39" t="s">
        <v>20</v>
      </c>
      <c r="G45" s="686" t="str">
        <f>G43&amp;"/"&amp;$Z43</f>
        <v>a/t4</v>
      </c>
      <c r="H45" s="687"/>
      <c r="I45" s="687"/>
      <c r="J45" s="688"/>
      <c r="K45" s="405" t="s">
        <v>236</v>
      </c>
      <c r="L45" s="405" t="s">
        <v>237</v>
      </c>
      <c r="M45" s="405" t="s">
        <v>238</v>
      </c>
      <c r="N45" s="405" t="s">
        <v>239</v>
      </c>
      <c r="O45" s="405" t="s">
        <v>240</v>
      </c>
      <c r="P45" s="38" t="str">
        <f aca="true" t="shared" si="19" ref="P45:Z45">P43&amp;"/"&amp;$Z43</f>
        <v>h/t4</v>
      </c>
      <c r="Q45" s="38" t="str">
        <f t="shared" si="19"/>
        <v>i/t4</v>
      </c>
      <c r="R45" s="38" t="str">
        <f t="shared" si="19"/>
        <v>j/t4</v>
      </c>
      <c r="S45" s="38" t="str">
        <f t="shared" si="19"/>
        <v>k/t4</v>
      </c>
      <c r="T45" s="38" t="str">
        <f t="shared" si="19"/>
        <v>l/t4</v>
      </c>
      <c r="U45" s="38" t="str">
        <f t="shared" si="19"/>
        <v>m/t4</v>
      </c>
      <c r="V45" s="38" t="str">
        <f t="shared" si="19"/>
        <v>n/t4</v>
      </c>
      <c r="W45" s="38" t="str">
        <f t="shared" si="19"/>
        <v>o/t4</v>
      </c>
      <c r="X45" s="38" t="str">
        <f t="shared" si="19"/>
        <v>p/t4</v>
      </c>
      <c r="Y45" s="38" t="str">
        <f t="shared" si="19"/>
        <v>q/t4</v>
      </c>
      <c r="Z45" s="37" t="str">
        <f t="shared" si="19"/>
        <v>t4/t4</v>
      </c>
      <c r="AA45" s="706"/>
      <c r="AB45" s="693"/>
      <c r="AC45" s="693"/>
      <c r="AD45" s="693"/>
      <c r="AE45" s="700"/>
      <c r="AF45" s="515"/>
      <c r="AG45" s="515"/>
    </row>
    <row r="46" spans="3:33" ht="24" customHeight="1" hidden="1" thickBot="1">
      <c r="C46" s="36"/>
      <c r="D46" s="743"/>
      <c r="E46" s="35" t="s">
        <v>19</v>
      </c>
      <c r="F46" s="34" t="s">
        <v>244</v>
      </c>
      <c r="G46" s="702">
        <f>ROUND($AD42*G44,2)</f>
        <v>0</v>
      </c>
      <c r="H46" s="703"/>
      <c r="I46" s="703"/>
      <c r="J46" s="704"/>
      <c r="K46" s="406">
        <f>ROUND($AD42*K44,2)</f>
        <v>0</v>
      </c>
      <c r="L46" s="406">
        <f>ROUND($AD42*L44,2)</f>
        <v>0</v>
      </c>
      <c r="M46" s="406">
        <f>ROUND($AD42*M44,2)</f>
        <v>0</v>
      </c>
      <c r="N46" s="406">
        <f>ROUND($AD42*N44,2)</f>
        <v>0</v>
      </c>
      <c r="O46" s="406">
        <f>ROUND($AD42*O44,2)</f>
        <v>0</v>
      </c>
      <c r="P46" s="33">
        <f aca="true" t="shared" si="20" ref="P46:Y46">ROUND($AD42*P44,2)</f>
        <v>0</v>
      </c>
      <c r="Q46" s="33">
        <f t="shared" si="20"/>
        <v>0</v>
      </c>
      <c r="R46" s="33">
        <f t="shared" si="20"/>
        <v>0</v>
      </c>
      <c r="S46" s="33">
        <f t="shared" si="20"/>
        <v>0</v>
      </c>
      <c r="T46" s="33">
        <f t="shared" si="20"/>
        <v>0</v>
      </c>
      <c r="U46" s="33">
        <f t="shared" si="20"/>
        <v>0</v>
      </c>
      <c r="V46" s="33">
        <f t="shared" si="20"/>
        <v>0</v>
      </c>
      <c r="W46" s="33">
        <f t="shared" si="20"/>
        <v>0</v>
      </c>
      <c r="X46" s="33">
        <f t="shared" si="20"/>
        <v>0</v>
      </c>
      <c r="Y46" s="33">
        <f t="shared" si="20"/>
        <v>0</v>
      </c>
      <c r="Z46" s="32">
        <f>SUM(G46:Y46)</f>
        <v>0</v>
      </c>
      <c r="AA46" s="735"/>
      <c r="AB46" s="694"/>
      <c r="AC46" s="694"/>
      <c r="AD46" s="694"/>
      <c r="AE46" s="701"/>
      <c r="AF46" s="515"/>
      <c r="AG46" s="515"/>
    </row>
    <row r="47" spans="3:33" ht="30" customHeight="1">
      <c r="C47" s="31" t="s">
        <v>18</v>
      </c>
      <c r="D47" s="739" t="s">
        <v>17</v>
      </c>
      <c r="E47" s="760" t="s">
        <v>16</v>
      </c>
      <c r="F47" s="29" t="s">
        <v>15</v>
      </c>
      <c r="G47" s="778">
        <f>G25+G31+G36+G41+G46</f>
        <v>0</v>
      </c>
      <c r="H47" s="779"/>
      <c r="I47" s="779"/>
      <c r="J47" s="780"/>
      <c r="K47" s="463">
        <f aca="true" t="shared" si="21" ref="K47:Y47">K25+K31+K36+K41+K46</f>
        <v>0</v>
      </c>
      <c r="L47" s="463">
        <f t="shared" si="21"/>
        <v>0</v>
      </c>
      <c r="M47" s="463">
        <f t="shared" si="21"/>
        <v>0</v>
      </c>
      <c r="N47" s="463">
        <f t="shared" si="21"/>
        <v>0</v>
      </c>
      <c r="O47" s="463">
        <f t="shared" si="21"/>
        <v>0</v>
      </c>
      <c r="P47" s="464">
        <f t="shared" si="21"/>
        <v>0</v>
      </c>
      <c r="Q47" s="464">
        <f t="shared" si="21"/>
        <v>0</v>
      </c>
      <c r="R47" s="464">
        <f t="shared" si="21"/>
        <v>0</v>
      </c>
      <c r="S47" s="464">
        <f t="shared" si="21"/>
        <v>0</v>
      </c>
      <c r="T47" s="464">
        <f t="shared" si="21"/>
        <v>0</v>
      </c>
      <c r="U47" s="464">
        <f t="shared" si="21"/>
        <v>0</v>
      </c>
      <c r="V47" s="464">
        <f t="shared" si="21"/>
        <v>0</v>
      </c>
      <c r="W47" s="464">
        <f t="shared" si="21"/>
        <v>0</v>
      </c>
      <c r="X47" s="464">
        <f t="shared" si="21"/>
        <v>0</v>
      </c>
      <c r="Y47" s="464">
        <f t="shared" si="21"/>
        <v>0</v>
      </c>
      <c r="Z47" s="28"/>
      <c r="AA47" s="437"/>
      <c r="AB47" s="439"/>
      <c r="AC47" s="439"/>
      <c r="AD47" s="28"/>
      <c r="AE47" s="664">
        <f>SUM(G47:Y47)</f>
        <v>0</v>
      </c>
      <c r="AF47" s="516"/>
      <c r="AG47" s="516"/>
    </row>
    <row r="48" spans="3:33" ht="30" customHeight="1">
      <c r="C48" s="31"/>
      <c r="D48" s="740"/>
      <c r="E48" s="761"/>
      <c r="F48" s="462"/>
      <c r="G48" s="765">
        <f>G47</f>
        <v>0</v>
      </c>
      <c r="H48" s="766"/>
      <c r="I48" s="766"/>
      <c r="J48" s="767"/>
      <c r="K48" s="666">
        <f>SUM(K47:O47)</f>
        <v>0</v>
      </c>
      <c r="L48" s="667"/>
      <c r="M48" s="667"/>
      <c r="N48" s="667"/>
      <c r="O48" s="668"/>
      <c r="P48" s="666">
        <f>SUM(P47:Y47)</f>
        <v>0</v>
      </c>
      <c r="Q48" s="667"/>
      <c r="R48" s="667"/>
      <c r="S48" s="667"/>
      <c r="T48" s="667"/>
      <c r="U48" s="667"/>
      <c r="V48" s="667"/>
      <c r="W48" s="667"/>
      <c r="X48" s="667"/>
      <c r="Y48" s="668"/>
      <c r="Z48" s="453"/>
      <c r="AA48" s="438"/>
      <c r="AB48" s="440"/>
      <c r="AC48" s="440"/>
      <c r="AD48" s="453"/>
      <c r="AE48" s="665"/>
      <c r="AF48" s="516"/>
      <c r="AG48" s="516"/>
    </row>
    <row r="49" spans="4:33" ht="30" customHeight="1" thickBot="1">
      <c r="D49" s="740"/>
      <c r="E49" s="27" t="s">
        <v>14</v>
      </c>
      <c r="F49" s="26" t="s">
        <v>13</v>
      </c>
      <c r="G49" s="781">
        <f>IF($AE$47=0,0,ROUND(G47/$AE$47,4))</f>
        <v>0</v>
      </c>
      <c r="H49" s="746"/>
      <c r="I49" s="746"/>
      <c r="J49" s="747"/>
      <c r="K49" s="408">
        <f aca="true" t="shared" si="22" ref="K49:Y49">IF($AE$47=0,0,ROUND(K47/$AE$47,4))</f>
        <v>0</v>
      </c>
      <c r="L49" s="408">
        <f t="shared" si="22"/>
        <v>0</v>
      </c>
      <c r="M49" s="408">
        <f t="shared" si="22"/>
        <v>0</v>
      </c>
      <c r="N49" s="408">
        <f t="shared" si="22"/>
        <v>0</v>
      </c>
      <c r="O49" s="408">
        <f t="shared" si="22"/>
        <v>0</v>
      </c>
      <c r="P49" s="25">
        <f t="shared" si="22"/>
        <v>0</v>
      </c>
      <c r="Q49" s="25">
        <f t="shared" si="22"/>
        <v>0</v>
      </c>
      <c r="R49" s="25">
        <f t="shared" si="22"/>
        <v>0</v>
      </c>
      <c r="S49" s="25">
        <f t="shared" si="22"/>
        <v>0</v>
      </c>
      <c r="T49" s="25">
        <f t="shared" si="22"/>
        <v>0</v>
      </c>
      <c r="U49" s="25">
        <f t="shared" si="22"/>
        <v>0</v>
      </c>
      <c r="V49" s="25">
        <f t="shared" si="22"/>
        <v>0</v>
      </c>
      <c r="W49" s="25">
        <f t="shared" si="22"/>
        <v>0</v>
      </c>
      <c r="X49" s="25">
        <f t="shared" si="22"/>
        <v>0</v>
      </c>
      <c r="Y49" s="25">
        <f t="shared" si="22"/>
        <v>0</v>
      </c>
      <c r="Z49" s="24"/>
      <c r="AA49" s="492"/>
      <c r="AB49" s="493"/>
      <c r="AC49" s="493"/>
      <c r="AD49" s="494"/>
      <c r="AE49" s="23">
        <f>SUM(G49:Y49)</f>
        <v>0</v>
      </c>
      <c r="AF49" s="517"/>
      <c r="AG49" s="517"/>
    </row>
    <row r="50" spans="4:33" s="454" customFormat="1" ht="15" customHeight="1" thickBot="1">
      <c r="D50" s="455"/>
      <c r="E50" s="456"/>
      <c r="F50" s="457"/>
      <c r="G50" s="458"/>
      <c r="H50" s="459"/>
      <c r="I50" s="459"/>
      <c r="J50" s="459"/>
      <c r="K50" s="458"/>
      <c r="L50" s="458"/>
      <c r="M50" s="458"/>
      <c r="N50" s="458"/>
      <c r="O50" s="458"/>
      <c r="P50" s="460"/>
      <c r="Q50" s="460"/>
      <c r="R50" s="460"/>
      <c r="S50" s="460"/>
      <c r="T50" s="460"/>
      <c r="U50" s="460"/>
      <c r="V50" s="460"/>
      <c r="W50" s="460"/>
      <c r="X50" s="460"/>
      <c r="Y50" s="460"/>
      <c r="Z50" s="662">
        <f>IF(OR(AE49=1,AE49=0),"","合計を1.0000にしてください↑")</f>
      </c>
      <c r="AA50" s="662"/>
      <c r="AB50" s="662"/>
      <c r="AC50" s="662"/>
      <c r="AD50" s="662"/>
      <c r="AE50" s="662"/>
      <c r="AF50" s="503"/>
      <c r="AG50" s="503"/>
    </row>
    <row r="51" spans="4:33" ht="30" customHeight="1">
      <c r="D51" s="749" t="s">
        <v>272</v>
      </c>
      <c r="E51" s="750"/>
      <c r="F51" s="22" t="s">
        <v>271</v>
      </c>
      <c r="G51" s="758"/>
      <c r="H51" s="759"/>
      <c r="I51" s="759"/>
      <c r="J51" s="759"/>
      <c r="K51" s="461"/>
      <c r="L51" s="461"/>
      <c r="M51" s="461"/>
      <c r="N51" s="461"/>
      <c r="O51" s="461"/>
      <c r="P51" s="21"/>
      <c r="Q51" s="21"/>
      <c r="R51" s="20"/>
      <c r="S51" s="20"/>
      <c r="T51" s="21"/>
      <c r="U51" s="21"/>
      <c r="V51" s="20"/>
      <c r="W51" s="20"/>
      <c r="X51" s="20"/>
      <c r="Y51" s="20"/>
      <c r="Z51" s="19"/>
      <c r="AA51" s="18"/>
      <c r="AB51" s="17"/>
      <c r="AC51" s="17"/>
      <c r="AD51" s="17"/>
      <c r="AE51" s="16">
        <f>SUM(G51:Y51)</f>
        <v>0</v>
      </c>
      <c r="AF51" s="518"/>
      <c r="AG51" s="518"/>
    </row>
    <row r="52" spans="4:33" ht="30" customHeight="1" thickBot="1">
      <c r="D52" s="647"/>
      <c r="E52" s="648"/>
      <c r="F52" s="15" t="s">
        <v>12</v>
      </c>
      <c r="G52" s="777">
        <f>IF($AE51=0,0,ROUND(G51/$AE51,4))</f>
        <v>0</v>
      </c>
      <c r="H52" s="703"/>
      <c r="I52" s="703"/>
      <c r="J52" s="703"/>
      <c r="K52" s="410">
        <f aca="true" t="shared" si="23" ref="K52:Q52">IF($AE51=0,0,ROUND(K51/$AE51,4))</f>
        <v>0</v>
      </c>
      <c r="L52" s="410">
        <f t="shared" si="23"/>
        <v>0</v>
      </c>
      <c r="M52" s="410">
        <f t="shared" si="23"/>
        <v>0</v>
      </c>
      <c r="N52" s="410">
        <f t="shared" si="23"/>
        <v>0</v>
      </c>
      <c r="O52" s="410">
        <f t="shared" si="23"/>
        <v>0</v>
      </c>
      <c r="P52" s="14">
        <f t="shared" si="23"/>
        <v>0</v>
      </c>
      <c r="Q52" s="14">
        <f t="shared" si="23"/>
        <v>0</v>
      </c>
      <c r="R52" s="14">
        <f aca="true" t="shared" si="24" ref="R52:Y52">IF($AE51=0,0,ROUND(R51/$AE51,4))</f>
        <v>0</v>
      </c>
      <c r="S52" s="14">
        <f t="shared" si="24"/>
        <v>0</v>
      </c>
      <c r="T52" s="14">
        <f t="shared" si="24"/>
        <v>0</v>
      </c>
      <c r="U52" s="14">
        <f t="shared" si="24"/>
        <v>0</v>
      </c>
      <c r="V52" s="14">
        <f t="shared" si="24"/>
        <v>0</v>
      </c>
      <c r="W52" s="14">
        <f t="shared" si="24"/>
        <v>0</v>
      </c>
      <c r="X52" s="14">
        <f t="shared" si="24"/>
        <v>0</v>
      </c>
      <c r="Y52" s="14">
        <f t="shared" si="24"/>
        <v>0</v>
      </c>
      <c r="Z52" s="13"/>
      <c r="AA52" s="12"/>
      <c r="AB52" s="11"/>
      <c r="AC52" s="11"/>
      <c r="AD52" s="11"/>
      <c r="AE52" s="10">
        <f>SUM(G52:Y52)</f>
        <v>0</v>
      </c>
      <c r="AF52" s="519"/>
      <c r="AG52" s="519"/>
    </row>
    <row r="53" spans="3:33" ht="15" customHeight="1">
      <c r="C53" s="610" t="s">
        <v>18</v>
      </c>
      <c r="D53" s="86"/>
      <c r="E53" s="601"/>
      <c r="F53" s="601"/>
      <c r="Z53" s="649">
        <f>IF(OR(AE52=1,AE52=0),"","合計を1.0000にしてください↑")</f>
      </c>
      <c r="AA53" s="649"/>
      <c r="AB53" s="649"/>
      <c r="AC53" s="649"/>
      <c r="AD53" s="649"/>
      <c r="AE53" s="649"/>
      <c r="AF53" s="495"/>
      <c r="AG53" s="495"/>
    </row>
    <row r="54" spans="3:33" ht="30" customHeight="1" hidden="1">
      <c r="C54" s="611"/>
      <c r="D54" s="645" t="s">
        <v>334</v>
      </c>
      <c r="E54" s="646"/>
      <c r="F54" s="602" t="s">
        <v>271</v>
      </c>
      <c r="G54" s="650">
        <f>G47+K47+L47+M47+N47+O47</f>
        <v>0</v>
      </c>
      <c r="H54" s="651"/>
      <c r="I54" s="651"/>
      <c r="J54" s="651"/>
      <c r="K54" s="651"/>
      <c r="L54" s="651"/>
      <c r="M54" s="651"/>
      <c r="N54" s="651"/>
      <c r="O54" s="652"/>
      <c r="P54" s="656">
        <f>P48</f>
        <v>0</v>
      </c>
      <c r="Q54" s="657"/>
      <c r="R54" s="657"/>
      <c r="S54" s="657"/>
      <c r="T54" s="657"/>
      <c r="U54" s="657"/>
      <c r="V54" s="657"/>
      <c r="W54" s="657"/>
      <c r="X54" s="657"/>
      <c r="Y54" s="658"/>
      <c r="Z54" s="603"/>
      <c r="AA54" s="604"/>
      <c r="AB54" s="605"/>
      <c r="AC54" s="605"/>
      <c r="AD54" s="605"/>
      <c r="AE54" s="606">
        <f>SUM(G54:Y54)</f>
        <v>0</v>
      </c>
      <c r="AF54" s="518"/>
      <c r="AG54" s="518"/>
    </row>
    <row r="55" spans="3:33" ht="30" customHeight="1" hidden="1" thickBot="1">
      <c r="C55" s="611"/>
      <c r="D55" s="647"/>
      <c r="E55" s="648"/>
      <c r="F55" s="15" t="s">
        <v>12</v>
      </c>
      <c r="G55" s="653">
        <f>IF($AE54=0,0,ROUND(G54/$AE54,4))</f>
        <v>0</v>
      </c>
      <c r="H55" s="654"/>
      <c r="I55" s="654"/>
      <c r="J55" s="654"/>
      <c r="K55" s="654"/>
      <c r="L55" s="654"/>
      <c r="M55" s="654"/>
      <c r="N55" s="654"/>
      <c r="O55" s="655"/>
      <c r="P55" s="659">
        <f>IF($AE54=0,0,ROUND(P54/$AE54,4))</f>
        <v>0</v>
      </c>
      <c r="Q55" s="660"/>
      <c r="R55" s="660"/>
      <c r="S55" s="660"/>
      <c r="T55" s="660"/>
      <c r="U55" s="660"/>
      <c r="V55" s="660"/>
      <c r="W55" s="660"/>
      <c r="X55" s="660"/>
      <c r="Y55" s="661"/>
      <c r="Z55" s="13"/>
      <c r="AA55" s="12"/>
      <c r="AB55" s="11"/>
      <c r="AC55" s="11"/>
      <c r="AD55" s="11"/>
      <c r="AE55" s="10">
        <f>SUM(G55:Y55)</f>
        <v>0</v>
      </c>
      <c r="AF55" s="519"/>
      <c r="AG55" s="519"/>
    </row>
    <row r="56" spans="3:33" ht="15" customHeight="1" hidden="1">
      <c r="C56" s="611"/>
      <c r="E56" s="7"/>
      <c r="F56" s="7"/>
      <c r="Z56" s="649">
        <f>IF(OR(AE55=1,AE55=0),"","合計を1.0000にしてください↑")</f>
      </c>
      <c r="AA56" s="649"/>
      <c r="AB56" s="649"/>
      <c r="AC56" s="649"/>
      <c r="AD56" s="649"/>
      <c r="AE56" s="649"/>
      <c r="AF56" s="495"/>
      <c r="AG56" s="495"/>
    </row>
    <row r="57" spans="3:33" ht="14.25" customHeight="1">
      <c r="C57" s="612" t="s">
        <v>18</v>
      </c>
      <c r="E57" s="748" t="s">
        <v>11</v>
      </c>
      <c r="F57" s="748"/>
      <c r="G57" s="748"/>
      <c r="H57" s="748"/>
      <c r="I57" s="748"/>
      <c r="J57" s="748"/>
      <c r="K57" s="748"/>
      <c r="L57" s="748"/>
      <c r="M57" s="748"/>
      <c r="N57" s="748"/>
      <c r="O57" s="748"/>
      <c r="P57" s="748"/>
      <c r="Q57" s="748"/>
      <c r="R57" s="748"/>
      <c r="S57" s="748"/>
      <c r="T57" s="748"/>
      <c r="U57" s="748"/>
      <c r="V57" s="748"/>
      <c r="W57" s="748"/>
      <c r="X57" s="748"/>
      <c r="Y57" s="748"/>
      <c r="Z57" s="748"/>
      <c r="AA57" s="748"/>
      <c r="AB57" s="748"/>
      <c r="AC57" s="748"/>
      <c r="AD57" s="748"/>
      <c r="AE57" s="748"/>
      <c r="AF57" s="4"/>
      <c r="AG57" s="4"/>
    </row>
    <row r="58" spans="3:33" ht="14.25" customHeight="1">
      <c r="C58" s="36"/>
      <c r="E58" s="751" t="s">
        <v>10</v>
      </c>
      <c r="F58" s="751"/>
      <c r="G58" s="751"/>
      <c r="H58" s="751"/>
      <c r="I58" s="751"/>
      <c r="J58" s="751"/>
      <c r="K58" s="751"/>
      <c r="L58" s="751"/>
      <c r="M58" s="751"/>
      <c r="N58" s="751"/>
      <c r="O58" s="751"/>
      <c r="P58" s="751"/>
      <c r="Q58" s="751"/>
      <c r="R58" s="751"/>
      <c r="S58" s="751"/>
      <c r="T58" s="751"/>
      <c r="U58" s="751"/>
      <c r="V58" s="751"/>
      <c r="W58" s="751"/>
      <c r="X58" s="751"/>
      <c r="Y58" s="751"/>
      <c r="Z58" s="751"/>
      <c r="AA58" s="751"/>
      <c r="AB58" s="751"/>
      <c r="AC58" s="751"/>
      <c r="AD58" s="751"/>
      <c r="AE58" s="751"/>
      <c r="AF58" s="8"/>
      <c r="AG58" s="8"/>
    </row>
    <row r="59" spans="3:33" ht="14.25" customHeight="1">
      <c r="C59" s="36"/>
      <c r="E59" s="8" t="s">
        <v>9</v>
      </c>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row>
    <row r="60" spans="3:33" ht="14.25" customHeight="1">
      <c r="C60" s="36"/>
      <c r="E60" s="8" t="s">
        <v>8</v>
      </c>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row>
    <row r="61" spans="3:33" ht="14.25" customHeight="1">
      <c r="C61" s="36"/>
      <c r="E61" s="8" t="s">
        <v>295</v>
      </c>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row>
    <row r="62" spans="3:33" ht="14.25" customHeight="1">
      <c r="C62" s="36"/>
      <c r="E62" s="8" t="s">
        <v>296</v>
      </c>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row>
    <row r="63" spans="3:33" ht="14.25" customHeight="1">
      <c r="C63" s="36"/>
      <c r="E63" s="8" t="s">
        <v>7</v>
      </c>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row>
    <row r="64" spans="5:33" ht="14.25" customHeight="1">
      <c r="E64" s="8" t="s">
        <v>337</v>
      </c>
      <c r="AF64" s="8"/>
      <c r="AG64" s="8"/>
    </row>
    <row r="65" spans="5:33" ht="14.25" customHeight="1">
      <c r="E65" s="751" t="s">
        <v>6</v>
      </c>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8"/>
      <c r="AG65" s="8"/>
    </row>
    <row r="66" spans="5:42" ht="14.25" customHeight="1">
      <c r="E66" s="7" t="s">
        <v>5</v>
      </c>
      <c r="F66" s="7"/>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row>
    <row r="67" spans="3:42" ht="13.5">
      <c r="C67" s="6"/>
      <c r="E67" s="748" t="s">
        <v>4</v>
      </c>
      <c r="F67" s="748"/>
      <c r="G67" s="748"/>
      <c r="H67" s="748"/>
      <c r="I67" s="748"/>
      <c r="J67" s="748"/>
      <c r="K67" s="748"/>
      <c r="L67" s="748"/>
      <c r="M67" s="748"/>
      <c r="N67" s="748"/>
      <c r="O67" s="748"/>
      <c r="P67" s="748"/>
      <c r="Q67" s="748"/>
      <c r="R67" s="748"/>
      <c r="S67" s="748"/>
      <c r="T67" s="748"/>
      <c r="U67" s="748"/>
      <c r="V67" s="748"/>
      <c r="W67" s="748"/>
      <c r="X67" s="748"/>
      <c r="Y67" s="748"/>
      <c r="Z67" s="748"/>
      <c r="AA67" s="748"/>
      <c r="AB67" s="748"/>
      <c r="AC67" s="748"/>
      <c r="AD67" s="748"/>
      <c r="AE67" s="748"/>
      <c r="AF67" s="748"/>
      <c r="AG67" s="748"/>
      <c r="AH67" s="748"/>
      <c r="AI67" s="748"/>
      <c r="AJ67" s="748"/>
      <c r="AK67" s="748"/>
      <c r="AL67" s="748"/>
      <c r="AM67" s="748"/>
      <c r="AN67" s="748"/>
      <c r="AO67" s="748"/>
      <c r="AP67" s="5"/>
    </row>
    <row r="68" spans="5:42" ht="13.5">
      <c r="E68" s="748" t="s">
        <v>3</v>
      </c>
      <c r="F68" s="748"/>
      <c r="G68" s="748"/>
      <c r="H68" s="748"/>
      <c r="I68" s="748"/>
      <c r="J68" s="748"/>
      <c r="K68" s="748"/>
      <c r="L68" s="748"/>
      <c r="M68" s="748"/>
      <c r="N68" s="748"/>
      <c r="O68" s="748"/>
      <c r="P68" s="748"/>
      <c r="Q68" s="748"/>
      <c r="R68" s="748"/>
      <c r="S68" s="748"/>
      <c r="T68" s="748"/>
      <c r="U68" s="748"/>
      <c r="V68" s="748"/>
      <c r="W68" s="748"/>
      <c r="X68" s="748"/>
      <c r="Y68" s="748"/>
      <c r="Z68" s="748"/>
      <c r="AA68" s="748"/>
      <c r="AB68" s="748"/>
      <c r="AC68" s="748"/>
      <c r="AD68" s="748"/>
      <c r="AE68" s="748"/>
      <c r="AF68" s="748"/>
      <c r="AG68" s="748"/>
      <c r="AH68" s="748"/>
      <c r="AI68" s="748"/>
      <c r="AJ68" s="748"/>
      <c r="AK68" s="748"/>
      <c r="AL68" s="748"/>
      <c r="AM68" s="748"/>
      <c r="AN68" s="748"/>
      <c r="AO68" s="748"/>
      <c r="AP68" s="748"/>
    </row>
    <row r="69" spans="5:42" ht="13.5">
      <c r="E69" s="748" t="s">
        <v>2</v>
      </c>
      <c r="F69" s="748"/>
      <c r="G69" s="748"/>
      <c r="H69" s="748"/>
      <c r="I69" s="748"/>
      <c r="J69" s="748"/>
      <c r="K69" s="748"/>
      <c r="L69" s="748"/>
      <c r="M69" s="748"/>
      <c r="N69" s="748"/>
      <c r="O69" s="748"/>
      <c r="P69" s="748"/>
      <c r="Q69" s="748"/>
      <c r="R69" s="748"/>
      <c r="S69" s="748"/>
      <c r="T69" s="748"/>
      <c r="U69" s="748"/>
      <c r="V69" s="748"/>
      <c r="W69" s="748"/>
      <c r="X69" s="748"/>
      <c r="Y69" s="748"/>
      <c r="Z69" s="748"/>
      <c r="AA69" s="748"/>
      <c r="AB69" s="748"/>
      <c r="AC69" s="748"/>
      <c r="AD69" s="748"/>
      <c r="AE69" s="748"/>
      <c r="AF69" s="748"/>
      <c r="AG69" s="748"/>
      <c r="AH69" s="748"/>
      <c r="AI69" s="748"/>
      <c r="AJ69" s="748"/>
      <c r="AK69" s="748"/>
      <c r="AL69" s="748"/>
      <c r="AM69" s="748"/>
      <c r="AN69" s="748"/>
      <c r="AO69" s="748"/>
      <c r="AP69" s="748"/>
    </row>
    <row r="70" spans="5:42" ht="13.5">
      <c r="E70" s="748" t="s">
        <v>1</v>
      </c>
      <c r="F70" s="748"/>
      <c r="G70" s="748"/>
      <c r="H70" s="748"/>
      <c r="I70" s="748"/>
      <c r="J70" s="748"/>
      <c r="K70" s="748"/>
      <c r="L70" s="748"/>
      <c r="M70" s="748"/>
      <c r="N70" s="748"/>
      <c r="O70" s="748"/>
      <c r="P70" s="748"/>
      <c r="Q70" s="748"/>
      <c r="R70" s="748"/>
      <c r="S70" s="748"/>
      <c r="T70" s="748"/>
      <c r="U70" s="748"/>
      <c r="V70" s="748"/>
      <c r="W70" s="748"/>
      <c r="X70" s="748"/>
      <c r="Y70" s="748"/>
      <c r="Z70" s="748"/>
      <c r="AA70" s="748"/>
      <c r="AB70" s="748"/>
      <c r="AC70" s="748"/>
      <c r="AD70" s="748"/>
      <c r="AE70" s="748"/>
      <c r="AF70" s="748"/>
      <c r="AG70" s="748"/>
      <c r="AH70" s="748"/>
      <c r="AI70" s="748"/>
      <c r="AJ70" s="748"/>
      <c r="AK70" s="748"/>
      <c r="AL70" s="748"/>
      <c r="AM70" s="748"/>
      <c r="AN70" s="748"/>
      <c r="AO70" s="748"/>
      <c r="AP70" s="748"/>
    </row>
    <row r="71" spans="5:42" ht="13.5">
      <c r="E71" s="748" t="s">
        <v>0</v>
      </c>
      <c r="F71" s="748"/>
      <c r="G71" s="748"/>
      <c r="H71" s="748"/>
      <c r="I71" s="748"/>
      <c r="J71" s="748"/>
      <c r="K71" s="748"/>
      <c r="L71" s="748"/>
      <c r="M71" s="748"/>
      <c r="N71" s="748"/>
      <c r="O71" s="748"/>
      <c r="P71" s="748"/>
      <c r="Q71" s="748"/>
      <c r="R71" s="748"/>
      <c r="S71" s="748"/>
      <c r="T71" s="748"/>
      <c r="U71" s="748"/>
      <c r="V71" s="748"/>
      <c r="W71" s="748"/>
      <c r="X71" s="748"/>
      <c r="Y71" s="748"/>
      <c r="Z71" s="748"/>
      <c r="AA71" s="748"/>
      <c r="AB71" s="748"/>
      <c r="AC71" s="748"/>
      <c r="AD71" s="748"/>
      <c r="AE71" s="748"/>
      <c r="AF71" s="748"/>
      <c r="AG71" s="748"/>
      <c r="AH71" s="748"/>
      <c r="AI71" s="748"/>
      <c r="AJ71" s="748"/>
      <c r="AK71" s="4"/>
      <c r="AL71" s="4"/>
      <c r="AM71" s="4"/>
      <c r="AN71" s="4"/>
      <c r="AO71" s="4"/>
      <c r="AP71" s="3"/>
    </row>
    <row r="72" spans="4:5" ht="13.5">
      <c r="D72" s="326" t="str">
        <f>'注意事項'!D49</f>
        <v>Ver.R06-T-1</v>
      </c>
      <c r="E72" s="2"/>
    </row>
  </sheetData>
  <sheetProtection formatCells="0" formatColumns="0" formatRows="0" insertColumns="0" insertRows="0" deleteColumns="0" deleteRows="0"/>
  <mergeCells count="131">
    <mergeCell ref="AB14:AB15"/>
    <mergeCell ref="AC14:AC15"/>
    <mergeCell ref="AD14:AD15"/>
    <mergeCell ref="AF13:AF15"/>
    <mergeCell ref="AF12:AG12"/>
    <mergeCell ref="AG13:AG15"/>
    <mergeCell ref="G52:J52"/>
    <mergeCell ref="G47:J47"/>
    <mergeCell ref="G49:J49"/>
    <mergeCell ref="G13:J15"/>
    <mergeCell ref="G32:J32"/>
    <mergeCell ref="P12:Y12"/>
    <mergeCell ref="Y14:Y15"/>
    <mergeCell ref="X14:X15"/>
    <mergeCell ref="G34:J34"/>
    <mergeCell ref="G23:J23"/>
    <mergeCell ref="AA14:AA15"/>
    <mergeCell ref="G28:J28"/>
    <mergeCell ref="G27:J27"/>
    <mergeCell ref="G17:J17"/>
    <mergeCell ref="G18:J18"/>
    <mergeCell ref="V14:V15"/>
    <mergeCell ref="U14:U15"/>
    <mergeCell ref="Z12:Z15"/>
    <mergeCell ref="G37:J37"/>
    <mergeCell ref="G38:J38"/>
    <mergeCell ref="G48:J48"/>
    <mergeCell ref="G33:J33"/>
    <mergeCell ref="G26:J26"/>
    <mergeCell ref="G29:J29"/>
    <mergeCell ref="G30:J30"/>
    <mergeCell ref="G31:J31"/>
    <mergeCell ref="G45:J45"/>
    <mergeCell ref="G39:J39"/>
    <mergeCell ref="E58:AE58"/>
    <mergeCell ref="E65:AE65"/>
    <mergeCell ref="P3:Q3"/>
    <mergeCell ref="E15:F15"/>
    <mergeCell ref="E16:E23"/>
    <mergeCell ref="G51:J51"/>
    <mergeCell ref="E47:E48"/>
    <mergeCell ref="G16:J16"/>
    <mergeCell ref="AE39:AE41"/>
    <mergeCell ref="AA39:AA41"/>
    <mergeCell ref="E71:AJ71"/>
    <mergeCell ref="E70:AP70"/>
    <mergeCell ref="E67:AO67"/>
    <mergeCell ref="E68:AP68"/>
    <mergeCell ref="E69:AP69"/>
    <mergeCell ref="AC44:AC46"/>
    <mergeCell ref="AA44:AA46"/>
    <mergeCell ref="AB44:AB46"/>
    <mergeCell ref="D51:E52"/>
    <mergeCell ref="E57:AE57"/>
    <mergeCell ref="D47:D49"/>
    <mergeCell ref="AE44:AE46"/>
    <mergeCell ref="D42:D46"/>
    <mergeCell ref="AA42:AA43"/>
    <mergeCell ref="AB42:AB43"/>
    <mergeCell ref="AC42:AC43"/>
    <mergeCell ref="G46:J46"/>
    <mergeCell ref="G43:J43"/>
    <mergeCell ref="G44:J44"/>
    <mergeCell ref="AE42:AE43"/>
    <mergeCell ref="AB39:AB41"/>
    <mergeCell ref="AC39:AC41"/>
    <mergeCell ref="G12:O12"/>
    <mergeCell ref="K13:O13"/>
    <mergeCell ref="AA34:AA36"/>
    <mergeCell ref="AB34:AB36"/>
    <mergeCell ref="G41:J41"/>
    <mergeCell ref="G24:J24"/>
    <mergeCell ref="AC34:AC36"/>
    <mergeCell ref="W14:W15"/>
    <mergeCell ref="AF5:AG7"/>
    <mergeCell ref="AD44:AD46"/>
    <mergeCell ref="AE29:AE31"/>
    <mergeCell ref="AE12:AE15"/>
    <mergeCell ref="D37:D41"/>
    <mergeCell ref="AA37:AA38"/>
    <mergeCell ref="AB37:AB38"/>
    <mergeCell ref="AD37:AD38"/>
    <mergeCell ref="AE37:AE38"/>
    <mergeCell ref="D32:D36"/>
    <mergeCell ref="G35:J35"/>
    <mergeCell ref="G36:J36"/>
    <mergeCell ref="AA32:AA33"/>
    <mergeCell ref="AC32:AC33"/>
    <mergeCell ref="AD32:AD33"/>
    <mergeCell ref="AE32:AE33"/>
    <mergeCell ref="G40:J40"/>
    <mergeCell ref="G42:J42"/>
    <mergeCell ref="AD39:AD41"/>
    <mergeCell ref="AE27:AE28"/>
    <mergeCell ref="AA29:AA31"/>
    <mergeCell ref="AB29:AB31"/>
    <mergeCell ref="AC29:AC31"/>
    <mergeCell ref="AD29:AD31"/>
    <mergeCell ref="AD34:AD36"/>
    <mergeCell ref="AE34:AE36"/>
    <mergeCell ref="D27:D31"/>
    <mergeCell ref="AB27:AB28"/>
    <mergeCell ref="AC27:AC28"/>
    <mergeCell ref="AD27:AD28"/>
    <mergeCell ref="G22:J22"/>
    <mergeCell ref="G25:J25"/>
    <mergeCell ref="E24:F24"/>
    <mergeCell ref="D5:E5"/>
    <mergeCell ref="D7:E7"/>
    <mergeCell ref="F7:L7"/>
    <mergeCell ref="D16:D26"/>
    <mergeCell ref="Q14:Q15"/>
    <mergeCell ref="G19:J19"/>
    <mergeCell ref="G20:J20"/>
    <mergeCell ref="G21:J21"/>
    <mergeCell ref="Z50:AE50"/>
    <mergeCell ref="Z53:AE53"/>
    <mergeCell ref="D3:F3"/>
    <mergeCell ref="AE47:AE48"/>
    <mergeCell ref="K48:O48"/>
    <mergeCell ref="P48:Y48"/>
    <mergeCell ref="P14:P15"/>
    <mergeCell ref="T14:T15"/>
    <mergeCell ref="S14:S15"/>
    <mergeCell ref="R14:R15"/>
    <mergeCell ref="D54:E55"/>
    <mergeCell ref="Z56:AE56"/>
    <mergeCell ref="G54:O54"/>
    <mergeCell ref="G55:O55"/>
    <mergeCell ref="P54:Y54"/>
    <mergeCell ref="P55:Y55"/>
  </mergeCells>
  <conditionalFormatting sqref="AE47">
    <cfRule type="cellIs" priority="9" dxfId="431" operator="notEqual" stopIfTrue="1">
      <formula>$AE$25</formula>
    </cfRule>
  </conditionalFormatting>
  <conditionalFormatting sqref="AA27">
    <cfRule type="cellIs" priority="8" dxfId="432" operator="notEqual" stopIfTrue="1">
      <formula>$AA$25</formula>
    </cfRule>
  </conditionalFormatting>
  <conditionalFormatting sqref="AB32">
    <cfRule type="cellIs" priority="7" dxfId="432" operator="notEqual" stopIfTrue="1">
      <formula>$AB$25</formula>
    </cfRule>
  </conditionalFormatting>
  <conditionalFormatting sqref="AC37">
    <cfRule type="cellIs" priority="6" dxfId="432" operator="notEqual" stopIfTrue="1">
      <formula>$AC$25</formula>
    </cfRule>
  </conditionalFormatting>
  <conditionalFormatting sqref="AE49">
    <cfRule type="expression" priority="5" dxfId="431" stopIfTrue="1">
      <formula>AND($AE$49&lt;&gt;1,$AE$49&lt;&gt;0)</formula>
    </cfRule>
  </conditionalFormatting>
  <conditionalFormatting sqref="AD42">
    <cfRule type="cellIs" priority="4" dxfId="432" operator="notEqual" stopIfTrue="1">
      <formula>$AD$25</formula>
    </cfRule>
  </conditionalFormatting>
  <conditionalFormatting sqref="L5:M5">
    <cfRule type="cellIs" priority="3" dxfId="433" operator="equal" stopIfTrue="1">
      <formula>0</formula>
    </cfRule>
  </conditionalFormatting>
  <conditionalFormatting sqref="AE52">
    <cfRule type="expression" priority="2" dxfId="27" stopIfTrue="1">
      <formula>AND($AE$52&lt;&gt;1,$AE$52&lt;&gt;0)</formula>
    </cfRule>
  </conditionalFormatting>
  <conditionalFormatting sqref="AE55">
    <cfRule type="expression" priority="1" dxfId="27" stopIfTrue="1">
      <formula>AND($AE$52&lt;&gt;1,$AE$52&lt;&gt;0)</formula>
    </cfRule>
  </conditionalFormatting>
  <dataValidations count="1">
    <dataValidation errorStyle="information" type="list" allowBlank="1" showInputMessage="1" showErrorMessage="1" prompt="右の▼から選択" error="右端▼から選択した施設名を記入する欄です。" sqref="K15:O15">
      <formula1>$AJ$11:$AJ$12</formula1>
    </dataValidation>
  </dataValidations>
  <printOptions horizontalCentered="1"/>
  <pageMargins left="0.5905511811023623" right="0.1968503937007874" top="0.5905511811023623" bottom="0.3937007874015748" header="0.31496062992125984" footer="0.31496062992125984"/>
  <pageSetup fitToHeight="1"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CM110"/>
  <sheetViews>
    <sheetView showGridLines="0" view="pageBreakPreview" zoomScale="60" zoomScaleNormal="50" zoomScalePageLayoutView="0" workbookViewId="0" topLeftCell="A1">
      <pane ySplit="15" topLeftCell="A66" activePane="bottomLeft" state="frozen"/>
      <selection pane="topLeft" activeCell="A18" sqref="A18"/>
      <selection pane="bottomLeft" activeCell="F19" sqref="F19:G19"/>
    </sheetView>
  </sheetViews>
  <sheetFormatPr defaultColWidth="13.00390625" defaultRowHeight="15"/>
  <cols>
    <col min="1" max="1" width="1.57421875" style="103" customWidth="1"/>
    <col min="2" max="2" width="6.00390625" style="103" customWidth="1"/>
    <col min="3" max="4" width="2.57421875" style="103" customWidth="1"/>
    <col min="5" max="5" width="7.00390625" style="103" customWidth="1"/>
    <col min="6" max="6" width="27.57421875" style="103" customWidth="1"/>
    <col min="7" max="7" width="3.57421875" style="103" customWidth="1"/>
    <col min="8" max="8" width="17.57421875" style="103" customWidth="1"/>
    <col min="9" max="10" width="13.140625" style="103" customWidth="1"/>
    <col min="11" max="11" width="9.57421875" style="103" customWidth="1"/>
    <col min="12" max="12" width="3.57421875" style="103" customWidth="1"/>
    <col min="13" max="13" width="10.7109375" style="103" customWidth="1"/>
    <col min="14" max="16" width="12.57421875" style="103" hidden="1" customWidth="1"/>
    <col min="17" max="36" width="10.57421875" style="103" customWidth="1"/>
    <col min="37" max="37" width="10.57421875" style="537" customWidth="1"/>
    <col min="38" max="46" width="10.57421875" style="537" hidden="1" customWidth="1"/>
    <col min="47" max="47" width="10.57421875" style="537" customWidth="1"/>
    <col min="48" max="52" width="10.57421875" style="103" customWidth="1"/>
    <col min="53" max="79" width="10.57421875" style="103" hidden="1" customWidth="1"/>
    <col min="80" max="81" width="14.57421875" style="103" customWidth="1"/>
    <col min="82" max="82" width="1.421875" style="103" customWidth="1"/>
    <col min="83" max="83" width="1.57421875" style="103" customWidth="1"/>
    <col min="84" max="84" width="7.57421875" style="103" customWidth="1"/>
    <col min="85" max="85" width="20.57421875" style="103" customWidth="1"/>
    <col min="86" max="86" width="4.57421875" style="103" customWidth="1"/>
    <col min="87" max="87" width="3.57421875" style="103" customWidth="1"/>
    <col min="88" max="88" width="11.8515625" style="103" customWidth="1"/>
    <col min="89" max="16384" width="13.00390625" style="103" customWidth="1"/>
  </cols>
  <sheetData>
    <row r="1" ht="18" customHeight="1">
      <c r="A1" s="113"/>
    </row>
    <row r="2" spans="8:83" ht="9.75" customHeight="1">
      <c r="H2" s="112"/>
      <c r="I2" s="111"/>
      <c r="J2" s="752"/>
      <c r="K2" s="752"/>
      <c r="L2" s="254"/>
      <c r="M2" s="254"/>
      <c r="CB2" s="940"/>
      <c r="CC2" s="938" t="s">
        <v>93</v>
      </c>
      <c r="CD2" s="251"/>
      <c r="CE2" s="108"/>
    </row>
    <row r="3" spans="5:83" ht="24.75" customHeight="1">
      <c r="E3" s="392" t="s">
        <v>138</v>
      </c>
      <c r="H3" s="253" t="s">
        <v>71</v>
      </c>
      <c r="I3" s="252">
        <v>10</v>
      </c>
      <c r="J3" s="110">
        <f>+I3/100</f>
        <v>0.1</v>
      </c>
      <c r="K3" s="110">
        <f>1+I3/100</f>
        <v>1.1</v>
      </c>
      <c r="Q3" s="997" t="s">
        <v>69</v>
      </c>
      <c r="R3" s="998"/>
      <c r="S3" s="999" t="str">
        <f>'按分表'!F5</f>
        <v>R06S</v>
      </c>
      <c r="T3" s="1000"/>
      <c r="U3" s="1001"/>
      <c r="V3" s="109"/>
      <c r="W3" s="109"/>
      <c r="X3" s="109"/>
      <c r="Y3" s="109"/>
      <c r="Z3" s="109"/>
      <c r="AA3" s="109"/>
      <c r="AB3" s="109"/>
      <c r="AC3" s="109"/>
      <c r="AD3" s="109"/>
      <c r="AE3" s="109"/>
      <c r="AF3" s="109"/>
      <c r="AG3" s="109"/>
      <c r="AH3" s="109"/>
      <c r="AI3" s="109"/>
      <c r="AJ3" s="109"/>
      <c r="AK3" s="538"/>
      <c r="AL3" s="538"/>
      <c r="AM3" s="538"/>
      <c r="AN3" s="538"/>
      <c r="AO3" s="538"/>
      <c r="AP3" s="538"/>
      <c r="AQ3" s="538"/>
      <c r="AR3" s="538"/>
      <c r="AS3" s="538"/>
      <c r="AT3" s="538"/>
      <c r="AU3" s="538"/>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940"/>
      <c r="CC3" s="939"/>
      <c r="CD3" s="251"/>
      <c r="CE3" s="108"/>
    </row>
    <row r="4" spans="5:82" ht="9.75" customHeight="1">
      <c r="E4" s="107"/>
      <c r="I4" s="106"/>
      <c r="J4" s="105"/>
      <c r="K4" s="105"/>
      <c r="L4" s="105"/>
      <c r="M4" s="105"/>
      <c r="N4" s="104"/>
      <c r="O4" s="104"/>
      <c r="P4" s="104"/>
      <c r="Q4" s="104"/>
      <c r="R4" s="104"/>
      <c r="S4" s="104"/>
      <c r="T4" s="104"/>
      <c r="U4" s="104"/>
      <c r="V4" s="104"/>
      <c r="W4" s="104"/>
      <c r="X4" s="104"/>
      <c r="Y4" s="104"/>
      <c r="Z4" s="104"/>
      <c r="AA4" s="104"/>
      <c r="AB4" s="104"/>
      <c r="AC4" s="104"/>
      <c r="AD4" s="104"/>
      <c r="AE4" s="104"/>
      <c r="AF4" s="104"/>
      <c r="AG4" s="104"/>
      <c r="AH4" s="104"/>
      <c r="AI4" s="104"/>
      <c r="AJ4" s="104"/>
      <c r="AK4" s="539"/>
      <c r="AL4" s="539"/>
      <c r="AM4" s="539"/>
      <c r="AN4" s="539"/>
      <c r="AO4" s="539"/>
      <c r="AP4" s="539"/>
      <c r="AQ4" s="539"/>
      <c r="AR4" s="539"/>
      <c r="AS4" s="539"/>
      <c r="AT4" s="539"/>
      <c r="AU4" s="539"/>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5"/>
      <c r="CC4" s="105"/>
      <c r="CD4" s="104"/>
    </row>
    <row r="5" spans="5:82" ht="24.75" customHeight="1">
      <c r="E5" s="108" t="s">
        <v>92</v>
      </c>
      <c r="F5" s="394"/>
      <c r="G5" s="394"/>
      <c r="H5" s="394"/>
      <c r="I5" s="106"/>
      <c r="J5" s="394"/>
      <c r="K5" s="217"/>
      <c r="L5" s="572"/>
      <c r="M5" s="572"/>
      <c r="N5" s="572"/>
      <c r="O5" s="573"/>
      <c r="P5" s="574"/>
      <c r="Q5" s="1002" t="s">
        <v>322</v>
      </c>
      <c r="R5" s="1002"/>
      <c r="S5" s="1003">
        <f>'按分表'!F7</f>
        <v>0</v>
      </c>
      <c r="T5" s="1003"/>
      <c r="U5" s="1003"/>
      <c r="V5" s="1003"/>
      <c r="W5" s="1003"/>
      <c r="X5" s="1003"/>
      <c r="Y5" s="1003"/>
      <c r="Z5" s="394"/>
      <c r="AA5" s="394"/>
      <c r="AB5" s="394"/>
      <c r="AC5" s="394"/>
      <c r="AD5" s="394"/>
      <c r="AE5" s="394"/>
      <c r="AF5" s="394"/>
      <c r="AG5" s="394"/>
      <c r="AJ5" s="394"/>
      <c r="AK5" s="977" t="s">
        <v>18</v>
      </c>
      <c r="AL5" s="596"/>
      <c r="AM5" s="596"/>
      <c r="AN5" s="597"/>
      <c r="AO5" s="596"/>
      <c r="AP5" s="596"/>
      <c r="AQ5" s="596"/>
      <c r="AR5" s="596"/>
      <c r="AS5" s="596"/>
      <c r="AT5" s="596"/>
      <c r="AU5" s="979" t="s">
        <v>18</v>
      </c>
      <c r="AV5" s="394"/>
      <c r="AW5" s="394"/>
      <c r="AX5" s="394"/>
      <c r="AY5" s="394"/>
      <c r="AZ5" s="981" t="s">
        <v>18</v>
      </c>
      <c r="BA5" s="553"/>
      <c r="BB5" s="553"/>
      <c r="BC5" s="554"/>
      <c r="BD5" s="553"/>
      <c r="BE5" s="553"/>
      <c r="BF5" s="553"/>
      <c r="BG5" s="553"/>
      <c r="BH5" s="553"/>
      <c r="BI5" s="553"/>
      <c r="BJ5" s="553"/>
      <c r="BK5" s="553"/>
      <c r="BL5" s="553"/>
      <c r="BM5" s="553"/>
      <c r="BN5" s="553"/>
      <c r="BO5" s="553"/>
      <c r="BP5" s="553"/>
      <c r="BQ5" s="553"/>
      <c r="BR5" s="553"/>
      <c r="BS5" s="553"/>
      <c r="BT5" s="553"/>
      <c r="BU5" s="553"/>
      <c r="BV5" s="553"/>
      <c r="BW5" s="553"/>
      <c r="BX5" s="553"/>
      <c r="BY5" s="553"/>
      <c r="BZ5" s="553"/>
      <c r="CA5" s="553"/>
      <c r="CB5" s="991" t="s">
        <v>18</v>
      </c>
      <c r="CC5" s="528"/>
      <c r="CD5" s="217"/>
    </row>
    <row r="6" spans="1:82" ht="19.5" customHeight="1" thickBot="1">
      <c r="A6" s="250"/>
      <c r="E6" s="225"/>
      <c r="F6" s="217"/>
      <c r="G6" s="217"/>
      <c r="H6" s="249"/>
      <c r="I6" s="249"/>
      <c r="J6" s="248"/>
      <c r="K6" s="136"/>
      <c r="L6" s="136"/>
      <c r="M6" s="593" t="s">
        <v>18</v>
      </c>
      <c r="N6" s="594"/>
      <c r="O6" s="594"/>
      <c r="P6" s="594"/>
      <c r="Q6" s="595" t="s">
        <v>18</v>
      </c>
      <c r="R6" s="136"/>
      <c r="S6" s="136"/>
      <c r="T6" s="136"/>
      <c r="U6" s="136"/>
      <c r="V6" s="136"/>
      <c r="W6" s="136"/>
      <c r="X6" s="136"/>
      <c r="Y6" s="136"/>
      <c r="Z6" s="136"/>
      <c r="AA6" s="136"/>
      <c r="AB6" s="136"/>
      <c r="AC6" s="136"/>
      <c r="AD6" s="136"/>
      <c r="AE6" s="136"/>
      <c r="AF6" s="136"/>
      <c r="AG6" s="136"/>
      <c r="AJ6" s="136"/>
      <c r="AK6" s="978"/>
      <c r="AL6" s="598"/>
      <c r="AM6" s="598"/>
      <c r="AN6" s="597"/>
      <c r="AO6" s="598"/>
      <c r="AP6" s="598"/>
      <c r="AQ6" s="598"/>
      <c r="AR6" s="598"/>
      <c r="AS6" s="598"/>
      <c r="AT6" s="598"/>
      <c r="AU6" s="980"/>
      <c r="AV6" s="136"/>
      <c r="AW6" s="136"/>
      <c r="AX6" s="136"/>
      <c r="AY6" s="136"/>
      <c r="AZ6" s="982"/>
      <c r="BA6" s="555"/>
      <c r="BB6" s="555"/>
      <c r="BC6" s="554"/>
      <c r="BD6" s="555"/>
      <c r="BE6" s="555"/>
      <c r="BF6" s="555"/>
      <c r="BG6" s="555"/>
      <c r="BH6" s="555"/>
      <c r="BI6" s="555"/>
      <c r="BJ6" s="555"/>
      <c r="BK6" s="555"/>
      <c r="BL6" s="555"/>
      <c r="BM6" s="555"/>
      <c r="BN6" s="555"/>
      <c r="BO6" s="555"/>
      <c r="BP6" s="555"/>
      <c r="BQ6" s="555"/>
      <c r="BR6" s="555"/>
      <c r="BS6" s="555"/>
      <c r="BT6" s="555"/>
      <c r="BU6" s="555"/>
      <c r="BV6" s="555"/>
      <c r="BW6" s="555"/>
      <c r="BX6" s="555"/>
      <c r="BY6" s="555"/>
      <c r="BZ6" s="555"/>
      <c r="CA6" s="555"/>
      <c r="CB6" s="992"/>
      <c r="CC6" s="136"/>
      <c r="CD6" s="136"/>
    </row>
    <row r="7" spans="1:82" ht="30" customHeight="1" thickBot="1">
      <c r="A7" s="247"/>
      <c r="E7" s="881"/>
      <c r="F7" s="882"/>
      <c r="G7" s="883"/>
      <c r="H7" s="895" t="s">
        <v>306</v>
      </c>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541"/>
      <c r="AL7" s="541"/>
      <c r="AM7" s="541"/>
      <c r="AN7" s="541"/>
      <c r="AO7" s="541"/>
      <c r="AP7" s="541"/>
      <c r="AQ7" s="541"/>
      <c r="AR7" s="541"/>
      <c r="AS7" s="541"/>
      <c r="AT7" s="541"/>
      <c r="AU7" s="541"/>
      <c r="AV7" s="246"/>
      <c r="AW7" s="246"/>
      <c r="AX7" s="246"/>
      <c r="AY7" s="246"/>
      <c r="AZ7" s="246"/>
      <c r="BA7" s="246"/>
      <c r="BB7" s="246"/>
      <c r="BC7" s="246"/>
      <c r="BD7" s="246"/>
      <c r="BE7" s="246"/>
      <c r="BF7" s="246"/>
      <c r="BG7" s="246"/>
      <c r="BH7" s="246"/>
      <c r="BI7" s="246"/>
      <c r="BJ7" s="246"/>
      <c r="BK7" s="246"/>
      <c r="BL7" s="246"/>
      <c r="BM7" s="246"/>
      <c r="BN7" s="246"/>
      <c r="BO7" s="246"/>
      <c r="BP7" s="246"/>
      <c r="BQ7" s="246"/>
      <c r="BR7" s="246"/>
      <c r="BS7" s="246"/>
      <c r="BT7" s="246"/>
      <c r="BU7" s="246"/>
      <c r="BV7" s="246"/>
      <c r="BW7" s="246"/>
      <c r="BX7" s="246"/>
      <c r="BY7" s="246"/>
      <c r="BZ7" s="246"/>
      <c r="CA7" s="246"/>
      <c r="CB7" s="245"/>
      <c r="CC7" s="244"/>
      <c r="CD7" s="217"/>
    </row>
    <row r="8" spans="1:82" s="217" customFormat="1" ht="30" customHeight="1">
      <c r="A8" s="243"/>
      <c r="E8" s="884"/>
      <c r="F8" s="885"/>
      <c r="G8" s="886"/>
      <c r="H8" s="896"/>
      <c r="I8" s="929" t="s">
        <v>91</v>
      </c>
      <c r="J8" s="930"/>
      <c r="K8" s="930"/>
      <c r="L8" s="931"/>
      <c r="M8" s="926" t="s">
        <v>323</v>
      </c>
      <c r="N8" s="923" t="s">
        <v>202</v>
      </c>
      <c r="O8" s="924"/>
      <c r="P8" s="924"/>
      <c r="Q8" s="924"/>
      <c r="R8" s="924"/>
      <c r="S8" s="924"/>
      <c r="T8" s="924"/>
      <c r="U8" s="924"/>
      <c r="V8" s="924"/>
      <c r="W8" s="924"/>
      <c r="X8" s="924"/>
      <c r="Y8" s="924"/>
      <c r="Z8" s="924"/>
      <c r="AA8" s="924"/>
      <c r="AB8" s="924"/>
      <c r="AC8" s="924"/>
      <c r="AD8" s="924"/>
      <c r="AE8" s="925"/>
      <c r="AF8" s="1004" t="s">
        <v>339</v>
      </c>
      <c r="AG8" s="1005"/>
      <c r="AH8" s="1005"/>
      <c r="AI8" s="924"/>
      <c r="AJ8" s="924"/>
      <c r="AK8" s="924"/>
      <c r="AL8" s="924"/>
      <c r="AM8" s="924"/>
      <c r="AN8" s="924"/>
      <c r="AO8" s="924"/>
      <c r="AP8" s="924"/>
      <c r="AQ8" s="924"/>
      <c r="AR8" s="924"/>
      <c r="AS8" s="924"/>
      <c r="AT8" s="925"/>
      <c r="AU8" s="1006" t="s">
        <v>307</v>
      </c>
      <c r="AV8" s="1007"/>
      <c r="AW8" s="1008"/>
      <c r="AX8" s="943" t="s">
        <v>90</v>
      </c>
      <c r="AY8" s="944"/>
      <c r="AZ8" s="944"/>
      <c r="BA8" s="944"/>
      <c r="BB8" s="944"/>
      <c r="BC8" s="944"/>
      <c r="BD8" s="944"/>
      <c r="BE8" s="944"/>
      <c r="BF8" s="944"/>
      <c r="BG8" s="944"/>
      <c r="BH8" s="944"/>
      <c r="BI8" s="944"/>
      <c r="BJ8" s="944"/>
      <c r="BK8" s="944"/>
      <c r="BL8" s="944"/>
      <c r="BM8" s="944"/>
      <c r="BN8" s="944"/>
      <c r="BO8" s="944"/>
      <c r="BP8" s="944"/>
      <c r="BQ8" s="944"/>
      <c r="BR8" s="944"/>
      <c r="BS8" s="944"/>
      <c r="BT8" s="944"/>
      <c r="BU8" s="944"/>
      <c r="BV8" s="944"/>
      <c r="BW8" s="944"/>
      <c r="BX8" s="944"/>
      <c r="BY8" s="944"/>
      <c r="BZ8" s="944"/>
      <c r="CA8" s="945"/>
      <c r="CB8" s="902" t="s">
        <v>89</v>
      </c>
      <c r="CC8" s="903"/>
      <c r="CD8" s="242"/>
    </row>
    <row r="9" spans="5:82" s="217" customFormat="1" ht="30" customHeight="1">
      <c r="E9" s="884"/>
      <c r="F9" s="885"/>
      <c r="G9" s="886"/>
      <c r="H9" s="896"/>
      <c r="I9" s="898" t="s">
        <v>305</v>
      </c>
      <c r="J9" s="900" t="s">
        <v>88</v>
      </c>
      <c r="K9" s="932" t="s">
        <v>87</v>
      </c>
      <c r="L9" s="933"/>
      <c r="M9" s="927"/>
      <c r="N9" s="985" t="s">
        <v>277</v>
      </c>
      <c r="O9" s="986"/>
      <c r="P9" s="987"/>
      <c r="Q9" s="1016" t="s">
        <v>332</v>
      </c>
      <c r="R9" s="1017"/>
      <c r="S9" s="1017"/>
      <c r="T9" s="1017"/>
      <c r="U9" s="1017"/>
      <c r="V9" s="1017"/>
      <c r="W9" s="1017"/>
      <c r="X9" s="1017"/>
      <c r="Y9" s="1017"/>
      <c r="Z9" s="1017"/>
      <c r="AA9" s="1017"/>
      <c r="AB9" s="1017"/>
      <c r="AC9" s="1017"/>
      <c r="AD9" s="1017"/>
      <c r="AE9" s="1018"/>
      <c r="AF9" s="910" t="s">
        <v>146</v>
      </c>
      <c r="AG9" s="911"/>
      <c r="AH9" s="912"/>
      <c r="AI9" s="990" t="s">
        <v>147</v>
      </c>
      <c r="AJ9" s="911"/>
      <c r="AK9" s="912"/>
      <c r="AL9" s="951" t="s">
        <v>148</v>
      </c>
      <c r="AM9" s="908"/>
      <c r="AN9" s="952"/>
      <c r="AO9" s="951" t="s">
        <v>149</v>
      </c>
      <c r="AP9" s="908"/>
      <c r="AQ9" s="952"/>
      <c r="AR9" s="907" t="s">
        <v>150</v>
      </c>
      <c r="AS9" s="908"/>
      <c r="AT9" s="908"/>
      <c r="AU9" s="1009"/>
      <c r="AV9" s="1010"/>
      <c r="AW9" s="1011"/>
      <c r="AX9" s="950" t="s">
        <v>146</v>
      </c>
      <c r="AY9" s="917"/>
      <c r="AZ9" s="918"/>
      <c r="BA9" s="916" t="s">
        <v>147</v>
      </c>
      <c r="BB9" s="917"/>
      <c r="BC9" s="918"/>
      <c r="BD9" s="916" t="s">
        <v>148</v>
      </c>
      <c r="BE9" s="917"/>
      <c r="BF9" s="918"/>
      <c r="BG9" s="916" t="s">
        <v>149</v>
      </c>
      <c r="BH9" s="917"/>
      <c r="BI9" s="918"/>
      <c r="BJ9" s="916" t="s">
        <v>150</v>
      </c>
      <c r="BK9" s="917"/>
      <c r="BL9" s="918"/>
      <c r="BM9" s="916" t="s">
        <v>151</v>
      </c>
      <c r="BN9" s="917"/>
      <c r="BO9" s="918"/>
      <c r="BP9" s="916" t="s">
        <v>157</v>
      </c>
      <c r="BQ9" s="917"/>
      <c r="BR9" s="918"/>
      <c r="BS9" s="916" t="s">
        <v>158</v>
      </c>
      <c r="BT9" s="917"/>
      <c r="BU9" s="918"/>
      <c r="BV9" s="916" t="s">
        <v>159</v>
      </c>
      <c r="BW9" s="917"/>
      <c r="BX9" s="918"/>
      <c r="BY9" s="917" t="s">
        <v>160</v>
      </c>
      <c r="BZ9" s="917"/>
      <c r="CA9" s="946"/>
      <c r="CB9" s="904"/>
      <c r="CC9" s="905"/>
      <c r="CD9" s="242"/>
    </row>
    <row r="10" spans="5:82" s="217" customFormat="1" ht="30" customHeight="1">
      <c r="E10" s="884"/>
      <c r="F10" s="885"/>
      <c r="G10" s="886"/>
      <c r="H10" s="896"/>
      <c r="I10" s="898"/>
      <c r="J10" s="900"/>
      <c r="K10" s="934"/>
      <c r="L10" s="935"/>
      <c r="M10" s="927"/>
      <c r="N10" s="988"/>
      <c r="O10" s="988"/>
      <c r="P10" s="989"/>
      <c r="Q10" s="956" t="s">
        <v>276</v>
      </c>
      <c r="R10" s="957"/>
      <c r="S10" s="958"/>
      <c r="T10" s="956" t="s">
        <v>278</v>
      </c>
      <c r="U10" s="957"/>
      <c r="V10" s="958"/>
      <c r="W10" s="956" t="s">
        <v>279</v>
      </c>
      <c r="X10" s="957"/>
      <c r="Y10" s="958"/>
      <c r="Z10" s="956" t="s">
        <v>166</v>
      </c>
      <c r="AA10" s="957"/>
      <c r="AB10" s="958"/>
      <c r="AC10" s="956" t="s">
        <v>167</v>
      </c>
      <c r="AD10" s="957"/>
      <c r="AE10" s="1015"/>
      <c r="AF10" s="996">
        <f>IF('按分表'!K15="","",RIGHT('按分表'!K15,LEN('按分表'!K15)-3))</f>
      </c>
      <c r="AG10" s="983"/>
      <c r="AH10" s="984"/>
      <c r="AI10" s="920">
        <f>IF('按分表'!L15="","",RIGHT('按分表'!L15,LEN('按分表'!L15)-3))</f>
      </c>
      <c r="AJ10" s="983"/>
      <c r="AK10" s="984"/>
      <c r="AL10" s="920">
        <f>IF('按分表'!M15="","",RIGHT('按分表'!M15,LEN('按分表'!M15)-3))</f>
      </c>
      <c r="AM10" s="921"/>
      <c r="AN10" s="922"/>
      <c r="AO10" s="920">
        <f>IF('按分表'!N15="","",RIGHT('按分表'!N15,LEN('按分表'!N15)-3))</f>
      </c>
      <c r="AP10" s="921"/>
      <c r="AQ10" s="922"/>
      <c r="AR10" s="996">
        <f>IF('按分表'!O15="","",RIGHT('按分表'!O15,LEN('按分表'!O15)-3))</f>
      </c>
      <c r="AS10" s="921"/>
      <c r="AT10" s="922"/>
      <c r="AU10" s="1012"/>
      <c r="AV10" s="1013"/>
      <c r="AW10" s="1014"/>
      <c r="AX10" s="953">
        <f>IF('按分表'!P14="","",LEFT('按分表'!P14,30))</f>
      </c>
      <c r="AY10" s="954"/>
      <c r="AZ10" s="955"/>
      <c r="BA10" s="913">
        <f>IF('按分表'!Q14="","",LEFT('按分表'!Q14,30))</f>
      </c>
      <c r="BB10" s="914"/>
      <c r="BC10" s="915"/>
      <c r="BD10" s="913">
        <f>IF('按分表'!R14="","",LEFT('按分表'!R14,30))</f>
      </c>
      <c r="BE10" s="914"/>
      <c r="BF10" s="915"/>
      <c r="BG10" s="913">
        <f>IF('按分表'!S14="","",LEFT('按分表'!S14,30))</f>
      </c>
      <c r="BH10" s="914"/>
      <c r="BI10" s="915"/>
      <c r="BJ10" s="913">
        <f>IF('按分表'!T14="","",LEFT('按分表'!T14,30))</f>
      </c>
      <c r="BK10" s="914"/>
      <c r="BL10" s="915"/>
      <c r="BM10" s="913">
        <f>IF('按分表'!U14="","",LEFT('按分表'!U14,30))</f>
      </c>
      <c r="BN10" s="914"/>
      <c r="BO10" s="915"/>
      <c r="BP10" s="913">
        <f>IF('按分表'!V14="","",LEFT('按分表'!V14,30))</f>
      </c>
      <c r="BQ10" s="914"/>
      <c r="BR10" s="915"/>
      <c r="BS10" s="913">
        <f>IF('按分表'!W14="","",LEFT('按分表'!W14,30))</f>
      </c>
      <c r="BT10" s="914"/>
      <c r="BU10" s="915"/>
      <c r="BV10" s="913">
        <f>IF('按分表'!X14="","",LEFT('按分表'!X14,30))</f>
      </c>
      <c r="BW10" s="914"/>
      <c r="BX10" s="915"/>
      <c r="BY10" s="914">
        <f>IF('按分表'!Y14="","",LEFT('按分表'!Y14,30))</f>
      </c>
      <c r="BZ10" s="914"/>
      <c r="CA10" s="949"/>
      <c r="CB10" s="947" t="s">
        <v>304</v>
      </c>
      <c r="CC10" s="941" t="s">
        <v>303</v>
      </c>
      <c r="CD10" s="241"/>
    </row>
    <row r="11" spans="5:82" ht="30" customHeight="1" thickBot="1">
      <c r="E11" s="887"/>
      <c r="F11" s="888"/>
      <c r="G11" s="889"/>
      <c r="H11" s="897"/>
      <c r="I11" s="899"/>
      <c r="J11" s="901"/>
      <c r="K11" s="936"/>
      <c r="L11" s="937"/>
      <c r="M11" s="928"/>
      <c r="N11" s="348" t="s">
        <v>246</v>
      </c>
      <c r="O11" s="240" t="s">
        <v>247</v>
      </c>
      <c r="P11" s="240" t="s">
        <v>66</v>
      </c>
      <c r="Q11" s="348" t="s">
        <v>245</v>
      </c>
      <c r="R11" s="240" t="s">
        <v>248</v>
      </c>
      <c r="S11" s="240" t="s">
        <v>66</v>
      </c>
      <c r="T11" s="348" t="s">
        <v>168</v>
      </c>
      <c r="U11" s="240" t="s">
        <v>169</v>
      </c>
      <c r="V11" s="240" t="s">
        <v>66</v>
      </c>
      <c r="W11" s="348" t="s">
        <v>170</v>
      </c>
      <c r="X11" s="240" t="s">
        <v>171</v>
      </c>
      <c r="Y11" s="240" t="s">
        <v>66</v>
      </c>
      <c r="Z11" s="348" t="s">
        <v>172</v>
      </c>
      <c r="AA11" s="240" t="s">
        <v>173</v>
      </c>
      <c r="AB11" s="399" t="s">
        <v>66</v>
      </c>
      <c r="AC11" s="240" t="s">
        <v>174</v>
      </c>
      <c r="AD11" s="240" t="s">
        <v>175</v>
      </c>
      <c r="AE11" s="399" t="s">
        <v>66</v>
      </c>
      <c r="AF11" s="400" t="s">
        <v>176</v>
      </c>
      <c r="AG11" s="240" t="s">
        <v>177</v>
      </c>
      <c r="AH11" s="240" t="s">
        <v>66</v>
      </c>
      <c r="AI11" s="240" t="s">
        <v>178</v>
      </c>
      <c r="AJ11" s="240" t="s">
        <v>179</v>
      </c>
      <c r="AK11" s="556" t="s">
        <v>66</v>
      </c>
      <c r="AL11" s="556" t="s">
        <v>180</v>
      </c>
      <c r="AM11" s="556" t="s">
        <v>181</v>
      </c>
      <c r="AN11" s="556" t="s">
        <v>66</v>
      </c>
      <c r="AO11" s="556" t="s">
        <v>182</v>
      </c>
      <c r="AP11" s="556" t="s">
        <v>183</v>
      </c>
      <c r="AQ11" s="556" t="s">
        <v>66</v>
      </c>
      <c r="AR11" s="557" t="s">
        <v>184</v>
      </c>
      <c r="AS11" s="556" t="s">
        <v>185</v>
      </c>
      <c r="AT11" s="556" t="s">
        <v>66</v>
      </c>
      <c r="AU11" s="558" t="s">
        <v>299</v>
      </c>
      <c r="AV11" s="240" t="s">
        <v>300</v>
      </c>
      <c r="AW11" s="240" t="s">
        <v>66</v>
      </c>
      <c r="AX11" s="530" t="s">
        <v>86</v>
      </c>
      <c r="AY11" s="529" t="s">
        <v>301</v>
      </c>
      <c r="AZ11" s="531" t="s">
        <v>186</v>
      </c>
      <c r="BA11" s="529" t="s">
        <v>86</v>
      </c>
      <c r="BB11" s="529" t="s">
        <v>301</v>
      </c>
      <c r="BC11" s="531" t="s">
        <v>187</v>
      </c>
      <c r="BD11" s="529" t="s">
        <v>86</v>
      </c>
      <c r="BE11" s="529" t="s">
        <v>301</v>
      </c>
      <c r="BF11" s="531" t="s">
        <v>188</v>
      </c>
      <c r="BG11" s="529" t="s">
        <v>86</v>
      </c>
      <c r="BH11" s="529" t="s">
        <v>301</v>
      </c>
      <c r="BI11" s="531" t="s">
        <v>189</v>
      </c>
      <c r="BJ11" s="529" t="s">
        <v>86</v>
      </c>
      <c r="BK11" s="529" t="s">
        <v>301</v>
      </c>
      <c r="BL11" s="531" t="s">
        <v>190</v>
      </c>
      <c r="BM11" s="529" t="s">
        <v>86</v>
      </c>
      <c r="BN11" s="529" t="s">
        <v>301</v>
      </c>
      <c r="BO11" s="531" t="s">
        <v>191</v>
      </c>
      <c r="BP11" s="529" t="s">
        <v>86</v>
      </c>
      <c r="BQ11" s="529" t="s">
        <v>301</v>
      </c>
      <c r="BR11" s="531" t="s">
        <v>192</v>
      </c>
      <c r="BS11" s="529" t="s">
        <v>86</v>
      </c>
      <c r="BT11" s="529" t="s">
        <v>301</v>
      </c>
      <c r="BU11" s="531" t="s">
        <v>193</v>
      </c>
      <c r="BV11" s="529" t="s">
        <v>86</v>
      </c>
      <c r="BW11" s="529" t="s">
        <v>301</v>
      </c>
      <c r="BX11" s="531" t="s">
        <v>194</v>
      </c>
      <c r="BY11" s="532" t="s">
        <v>86</v>
      </c>
      <c r="BZ11" s="529" t="s">
        <v>301</v>
      </c>
      <c r="CA11" s="533" t="s">
        <v>195</v>
      </c>
      <c r="CB11" s="948"/>
      <c r="CC11" s="942"/>
      <c r="CD11" s="239"/>
    </row>
    <row r="12" spans="5:86" ht="18" customHeight="1">
      <c r="E12" s="217"/>
      <c r="F12" s="217"/>
      <c r="G12" s="217"/>
      <c r="H12" s="136"/>
      <c r="I12" s="959" t="s">
        <v>274</v>
      </c>
      <c r="J12" s="959"/>
      <c r="K12" s="959"/>
      <c r="L12" s="959"/>
      <c r="M12" s="959"/>
      <c r="N12" s="959"/>
      <c r="O12" s="238" t="s">
        <v>85</v>
      </c>
      <c r="P12" s="960">
        <f>'按分表'!G49</f>
        <v>0</v>
      </c>
      <c r="Q12" s="960"/>
      <c r="R12" s="960"/>
      <c r="S12" s="960"/>
      <c r="T12" s="960"/>
      <c r="U12" s="960"/>
      <c r="V12" s="960"/>
      <c r="W12" s="960"/>
      <c r="X12" s="960"/>
      <c r="Y12" s="960"/>
      <c r="Z12" s="960"/>
      <c r="AA12" s="960"/>
      <c r="AB12" s="960"/>
      <c r="AC12" s="960"/>
      <c r="AD12" s="960"/>
      <c r="AE12" s="960"/>
      <c r="AF12" s="236" t="s">
        <v>84</v>
      </c>
      <c r="AG12" s="238" t="s">
        <v>85</v>
      </c>
      <c r="AH12" s="357">
        <f>'按分表'!K49</f>
        <v>0</v>
      </c>
      <c r="AI12" s="236" t="s">
        <v>84</v>
      </c>
      <c r="AJ12" s="238" t="s">
        <v>85</v>
      </c>
      <c r="AK12" s="542">
        <f>'按分表'!L49</f>
        <v>0</v>
      </c>
      <c r="AL12" s="543" t="s">
        <v>84</v>
      </c>
      <c r="AM12" s="238" t="s">
        <v>85</v>
      </c>
      <c r="AN12" s="559">
        <f>'按分表'!M49</f>
        <v>0</v>
      </c>
      <c r="AO12" s="236" t="s">
        <v>84</v>
      </c>
      <c r="AP12" s="238" t="s">
        <v>85</v>
      </c>
      <c r="AQ12" s="559">
        <f>'按分表'!N49</f>
        <v>0</v>
      </c>
      <c r="AR12" s="236" t="s">
        <v>84</v>
      </c>
      <c r="AS12" s="238" t="s">
        <v>85</v>
      </c>
      <c r="AT12" s="559">
        <f>'按分表'!O49</f>
        <v>0</v>
      </c>
      <c r="AU12" s="236" t="s">
        <v>84</v>
      </c>
      <c r="AV12" s="238" t="s">
        <v>85</v>
      </c>
      <c r="AW12" s="237"/>
      <c r="AX12" s="236" t="s">
        <v>84</v>
      </c>
      <c r="AY12" s="238" t="s">
        <v>85</v>
      </c>
      <c r="AZ12" s="357">
        <f>'按分表'!P49</f>
        <v>0</v>
      </c>
      <c r="BA12" s="236" t="s">
        <v>84</v>
      </c>
      <c r="BB12" s="238" t="s">
        <v>85</v>
      </c>
      <c r="BC12" s="357">
        <f>'按分表'!Q49</f>
        <v>0</v>
      </c>
      <c r="BD12" s="236" t="s">
        <v>84</v>
      </c>
      <c r="BE12" s="238" t="s">
        <v>85</v>
      </c>
      <c r="BF12" s="357">
        <f>'按分表'!R49</f>
        <v>0</v>
      </c>
      <c r="BG12" s="236" t="s">
        <v>84</v>
      </c>
      <c r="BH12" s="238" t="s">
        <v>85</v>
      </c>
      <c r="BI12" s="357">
        <f>'按分表'!S49</f>
        <v>0</v>
      </c>
      <c r="BJ12" s="236" t="s">
        <v>84</v>
      </c>
      <c r="BK12" s="238" t="s">
        <v>85</v>
      </c>
      <c r="BL12" s="357">
        <f>'按分表'!T49</f>
        <v>0</v>
      </c>
      <c r="BM12" s="236" t="s">
        <v>84</v>
      </c>
      <c r="BN12" s="238" t="s">
        <v>85</v>
      </c>
      <c r="BO12" s="357">
        <f>'按分表'!U49</f>
        <v>0</v>
      </c>
      <c r="BP12" s="236" t="s">
        <v>84</v>
      </c>
      <c r="BQ12" s="238" t="s">
        <v>85</v>
      </c>
      <c r="BR12" s="357">
        <f>'按分表'!V49</f>
        <v>0</v>
      </c>
      <c r="BS12" s="236" t="s">
        <v>84</v>
      </c>
      <c r="BT12" s="238" t="s">
        <v>85</v>
      </c>
      <c r="BU12" s="357">
        <f>'按分表'!W49</f>
        <v>0</v>
      </c>
      <c r="BV12" s="236" t="s">
        <v>84</v>
      </c>
      <c r="BW12" s="238" t="s">
        <v>85</v>
      </c>
      <c r="BX12" s="357">
        <f>'按分表'!X49</f>
        <v>0</v>
      </c>
      <c r="BY12" s="236" t="s">
        <v>84</v>
      </c>
      <c r="BZ12" s="238" t="s">
        <v>85</v>
      </c>
      <c r="CA12" s="357">
        <f>'按分表'!Y49</f>
        <v>0</v>
      </c>
      <c r="CB12" s="236" t="s">
        <v>84</v>
      </c>
      <c r="CC12" s="235"/>
      <c r="CD12" s="234"/>
      <c r="CE12" s="233"/>
      <c r="CH12" s="232"/>
    </row>
    <row r="13" spans="3:86" ht="18" customHeight="1">
      <c r="C13" s="231"/>
      <c r="D13" s="231"/>
      <c r="E13" s="217"/>
      <c r="F13" s="217"/>
      <c r="G13" s="217"/>
      <c r="H13" s="228"/>
      <c r="I13" s="919" t="s">
        <v>273</v>
      </c>
      <c r="J13" s="919"/>
      <c r="K13" s="919"/>
      <c r="L13" s="919"/>
      <c r="M13" s="919"/>
      <c r="N13" s="919"/>
      <c r="O13" s="238" t="s">
        <v>85</v>
      </c>
      <c r="P13" s="237"/>
      <c r="Q13" s="236" t="s">
        <v>84</v>
      </c>
      <c r="R13" s="238" t="s">
        <v>85</v>
      </c>
      <c r="S13" s="237"/>
      <c r="T13" s="236" t="s">
        <v>84</v>
      </c>
      <c r="U13" s="238" t="s">
        <v>85</v>
      </c>
      <c r="V13" s="237"/>
      <c r="W13" s="236" t="s">
        <v>84</v>
      </c>
      <c r="X13" s="238" t="s">
        <v>85</v>
      </c>
      <c r="Y13" s="237"/>
      <c r="Z13" s="236" t="s">
        <v>84</v>
      </c>
      <c r="AA13" s="238" t="s">
        <v>85</v>
      </c>
      <c r="AB13" s="237"/>
      <c r="AC13" s="236" t="s">
        <v>84</v>
      </c>
      <c r="AD13" s="238" t="s">
        <v>85</v>
      </c>
      <c r="AE13" s="237"/>
      <c r="AF13" s="236" t="s">
        <v>84</v>
      </c>
      <c r="AG13" s="238" t="s">
        <v>85</v>
      </c>
      <c r="AH13" s="237"/>
      <c r="AI13" s="236" t="s">
        <v>84</v>
      </c>
      <c r="AJ13" s="238" t="s">
        <v>85</v>
      </c>
      <c r="AK13" s="544"/>
      <c r="AL13" s="543" t="s">
        <v>84</v>
      </c>
      <c r="AM13" s="238" t="s">
        <v>85</v>
      </c>
      <c r="AN13" s="560"/>
      <c r="AO13" s="236" t="s">
        <v>84</v>
      </c>
      <c r="AP13" s="238" t="s">
        <v>85</v>
      </c>
      <c r="AQ13" s="560"/>
      <c r="AR13" s="236" t="s">
        <v>84</v>
      </c>
      <c r="AS13" s="238" t="s">
        <v>85</v>
      </c>
      <c r="AT13" s="560"/>
      <c r="AU13" s="236" t="s">
        <v>84</v>
      </c>
      <c r="AV13" s="238" t="s">
        <v>85</v>
      </c>
      <c r="AW13" s="237"/>
      <c r="AX13" s="236" t="s">
        <v>84</v>
      </c>
      <c r="AY13" s="238" t="s">
        <v>85</v>
      </c>
      <c r="AZ13" s="237"/>
      <c r="BA13" s="236" t="s">
        <v>84</v>
      </c>
      <c r="BB13" s="238" t="s">
        <v>85</v>
      </c>
      <c r="BC13" s="237"/>
      <c r="BD13" s="236" t="s">
        <v>84</v>
      </c>
      <c r="BE13" s="238" t="s">
        <v>85</v>
      </c>
      <c r="BF13" s="237"/>
      <c r="BG13" s="236" t="s">
        <v>84</v>
      </c>
      <c r="BH13" s="238" t="s">
        <v>85</v>
      </c>
      <c r="BI13" s="237"/>
      <c r="BJ13" s="236" t="s">
        <v>84</v>
      </c>
      <c r="BK13" s="238" t="s">
        <v>85</v>
      </c>
      <c r="BL13" s="237"/>
      <c r="BM13" s="236" t="s">
        <v>84</v>
      </c>
      <c r="BN13" s="238" t="s">
        <v>85</v>
      </c>
      <c r="BO13" s="237"/>
      <c r="BP13" s="236" t="s">
        <v>84</v>
      </c>
      <c r="BQ13" s="238" t="s">
        <v>85</v>
      </c>
      <c r="BR13" s="237"/>
      <c r="BS13" s="236" t="s">
        <v>84</v>
      </c>
      <c r="BT13" s="238" t="s">
        <v>85</v>
      </c>
      <c r="BU13" s="237"/>
      <c r="BV13" s="236" t="s">
        <v>84</v>
      </c>
      <c r="BW13" s="238" t="s">
        <v>85</v>
      </c>
      <c r="BX13" s="237"/>
      <c r="BY13" s="236" t="s">
        <v>84</v>
      </c>
      <c r="BZ13" s="238" t="s">
        <v>85</v>
      </c>
      <c r="CA13" s="237"/>
      <c r="CB13" s="236" t="s">
        <v>84</v>
      </c>
      <c r="CC13" s="235"/>
      <c r="CD13" s="234"/>
      <c r="CE13" s="233"/>
      <c r="CH13" s="232"/>
    </row>
    <row r="14" spans="3:86" ht="18" customHeight="1">
      <c r="C14" s="231"/>
      <c r="D14" s="231"/>
      <c r="E14" s="217"/>
      <c r="F14" s="217"/>
      <c r="G14" s="217"/>
      <c r="H14" s="919"/>
      <c r="I14" s="919"/>
      <c r="J14" s="919"/>
      <c r="K14" s="919"/>
      <c r="L14" s="411"/>
      <c r="M14" s="411"/>
      <c r="N14" s="412"/>
      <c r="O14" s="238" t="s">
        <v>85</v>
      </c>
      <c r="P14" s="237"/>
      <c r="Q14" s="236" t="s">
        <v>84</v>
      </c>
      <c r="R14" s="238" t="s">
        <v>85</v>
      </c>
      <c r="S14" s="237"/>
      <c r="T14" s="236" t="s">
        <v>84</v>
      </c>
      <c r="U14" s="238" t="s">
        <v>85</v>
      </c>
      <c r="V14" s="237"/>
      <c r="W14" s="236" t="s">
        <v>84</v>
      </c>
      <c r="X14" s="238" t="s">
        <v>85</v>
      </c>
      <c r="Y14" s="237"/>
      <c r="Z14" s="236" t="s">
        <v>84</v>
      </c>
      <c r="AA14" s="238" t="s">
        <v>85</v>
      </c>
      <c r="AB14" s="237"/>
      <c r="AC14" s="236" t="s">
        <v>84</v>
      </c>
      <c r="AD14" s="238" t="s">
        <v>85</v>
      </c>
      <c r="AE14" s="237"/>
      <c r="AF14" s="236" t="s">
        <v>84</v>
      </c>
      <c r="AG14" s="238" t="s">
        <v>85</v>
      </c>
      <c r="AH14" s="237"/>
      <c r="AI14" s="236" t="s">
        <v>84</v>
      </c>
      <c r="AJ14" s="238" t="s">
        <v>85</v>
      </c>
      <c r="AK14" s="544"/>
      <c r="AL14" s="543" t="s">
        <v>84</v>
      </c>
      <c r="AM14" s="238" t="s">
        <v>85</v>
      </c>
      <c r="AN14" s="560"/>
      <c r="AO14" s="236" t="s">
        <v>84</v>
      </c>
      <c r="AP14" s="238" t="s">
        <v>85</v>
      </c>
      <c r="AQ14" s="560"/>
      <c r="AR14" s="236" t="s">
        <v>84</v>
      </c>
      <c r="AS14" s="238" t="s">
        <v>85</v>
      </c>
      <c r="AT14" s="560"/>
      <c r="AU14" s="236" t="s">
        <v>84</v>
      </c>
      <c r="AV14" s="238" t="s">
        <v>85</v>
      </c>
      <c r="AW14" s="237"/>
      <c r="AX14" s="236" t="s">
        <v>84</v>
      </c>
      <c r="AY14" s="238" t="s">
        <v>85</v>
      </c>
      <c r="AZ14" s="237"/>
      <c r="BA14" s="236" t="s">
        <v>84</v>
      </c>
      <c r="BB14" s="238" t="s">
        <v>85</v>
      </c>
      <c r="BC14" s="237"/>
      <c r="BD14" s="236" t="s">
        <v>84</v>
      </c>
      <c r="BE14" s="238" t="s">
        <v>85</v>
      </c>
      <c r="BF14" s="237"/>
      <c r="BG14" s="236" t="s">
        <v>84</v>
      </c>
      <c r="BH14" s="238" t="s">
        <v>85</v>
      </c>
      <c r="BI14" s="237"/>
      <c r="BJ14" s="236" t="s">
        <v>84</v>
      </c>
      <c r="BK14" s="238" t="s">
        <v>85</v>
      </c>
      <c r="BL14" s="237"/>
      <c r="BM14" s="236" t="s">
        <v>84</v>
      </c>
      <c r="BN14" s="238" t="s">
        <v>85</v>
      </c>
      <c r="BO14" s="237"/>
      <c r="BP14" s="236" t="s">
        <v>84</v>
      </c>
      <c r="BQ14" s="238" t="s">
        <v>85</v>
      </c>
      <c r="BR14" s="237"/>
      <c r="BS14" s="236" t="s">
        <v>84</v>
      </c>
      <c r="BT14" s="238" t="s">
        <v>85</v>
      </c>
      <c r="BU14" s="237"/>
      <c r="BV14" s="236" t="s">
        <v>84</v>
      </c>
      <c r="BW14" s="238" t="s">
        <v>85</v>
      </c>
      <c r="BX14" s="237"/>
      <c r="BY14" s="236" t="s">
        <v>84</v>
      </c>
      <c r="BZ14" s="238" t="s">
        <v>85</v>
      </c>
      <c r="CA14" s="237"/>
      <c r="CB14" s="236" t="s">
        <v>84</v>
      </c>
      <c r="CC14" s="235"/>
      <c r="CD14" s="234"/>
      <c r="CE14" s="233"/>
      <c r="CH14" s="232"/>
    </row>
    <row r="15" spans="3:86" ht="18" customHeight="1">
      <c r="C15" s="231"/>
      <c r="D15" s="231"/>
      <c r="E15" s="217"/>
      <c r="F15" s="217"/>
      <c r="G15" s="217"/>
      <c r="H15" s="919"/>
      <c r="I15" s="919"/>
      <c r="J15" s="919"/>
      <c r="K15" s="919"/>
      <c r="L15" s="411"/>
      <c r="M15" s="411"/>
      <c r="N15" s="412"/>
      <c r="O15" s="238" t="s">
        <v>85</v>
      </c>
      <c r="P15" s="237"/>
      <c r="Q15" s="236" t="s">
        <v>84</v>
      </c>
      <c r="R15" s="238" t="s">
        <v>85</v>
      </c>
      <c r="S15" s="237"/>
      <c r="T15" s="236" t="s">
        <v>84</v>
      </c>
      <c r="U15" s="238" t="s">
        <v>85</v>
      </c>
      <c r="V15" s="237"/>
      <c r="W15" s="236" t="s">
        <v>84</v>
      </c>
      <c r="X15" s="238" t="s">
        <v>85</v>
      </c>
      <c r="Y15" s="237"/>
      <c r="Z15" s="236" t="s">
        <v>84</v>
      </c>
      <c r="AA15" s="238" t="s">
        <v>85</v>
      </c>
      <c r="AB15" s="237"/>
      <c r="AC15" s="236" t="s">
        <v>84</v>
      </c>
      <c r="AD15" s="238" t="s">
        <v>85</v>
      </c>
      <c r="AE15" s="237"/>
      <c r="AF15" s="236" t="s">
        <v>84</v>
      </c>
      <c r="AG15" s="238" t="s">
        <v>85</v>
      </c>
      <c r="AH15" s="237"/>
      <c r="AI15" s="236" t="s">
        <v>84</v>
      </c>
      <c r="AJ15" s="238" t="s">
        <v>85</v>
      </c>
      <c r="AK15" s="544"/>
      <c r="AL15" s="543" t="s">
        <v>84</v>
      </c>
      <c r="AM15" s="238" t="s">
        <v>85</v>
      </c>
      <c r="AN15" s="560"/>
      <c r="AO15" s="236" t="s">
        <v>84</v>
      </c>
      <c r="AP15" s="238" t="s">
        <v>85</v>
      </c>
      <c r="AQ15" s="560"/>
      <c r="AR15" s="236" t="s">
        <v>84</v>
      </c>
      <c r="AS15" s="238" t="s">
        <v>85</v>
      </c>
      <c r="AT15" s="560"/>
      <c r="AU15" s="236" t="s">
        <v>84</v>
      </c>
      <c r="AV15" s="238" t="s">
        <v>85</v>
      </c>
      <c r="AW15" s="237"/>
      <c r="AX15" s="236" t="s">
        <v>84</v>
      </c>
      <c r="AY15" s="238" t="s">
        <v>85</v>
      </c>
      <c r="AZ15" s="237"/>
      <c r="BA15" s="236" t="s">
        <v>84</v>
      </c>
      <c r="BB15" s="238" t="s">
        <v>85</v>
      </c>
      <c r="BC15" s="237"/>
      <c r="BD15" s="236" t="s">
        <v>84</v>
      </c>
      <c r="BE15" s="238" t="s">
        <v>85</v>
      </c>
      <c r="BF15" s="237"/>
      <c r="BG15" s="236" t="s">
        <v>84</v>
      </c>
      <c r="BH15" s="238" t="s">
        <v>85</v>
      </c>
      <c r="BI15" s="237"/>
      <c r="BJ15" s="236" t="s">
        <v>84</v>
      </c>
      <c r="BK15" s="238" t="s">
        <v>85</v>
      </c>
      <c r="BL15" s="237"/>
      <c r="BM15" s="236" t="s">
        <v>84</v>
      </c>
      <c r="BN15" s="238" t="s">
        <v>85</v>
      </c>
      <c r="BO15" s="237"/>
      <c r="BP15" s="236" t="s">
        <v>84</v>
      </c>
      <c r="BQ15" s="238" t="s">
        <v>85</v>
      </c>
      <c r="BR15" s="237"/>
      <c r="BS15" s="236" t="s">
        <v>84</v>
      </c>
      <c r="BT15" s="238" t="s">
        <v>85</v>
      </c>
      <c r="BU15" s="237"/>
      <c r="BV15" s="236" t="s">
        <v>84</v>
      </c>
      <c r="BW15" s="238" t="s">
        <v>85</v>
      </c>
      <c r="BX15" s="237"/>
      <c r="BY15" s="236" t="s">
        <v>84</v>
      </c>
      <c r="BZ15" s="238" t="s">
        <v>85</v>
      </c>
      <c r="CA15" s="237"/>
      <c r="CB15" s="236" t="s">
        <v>84</v>
      </c>
      <c r="CC15" s="235"/>
      <c r="CD15" s="234"/>
      <c r="CE15" s="233"/>
      <c r="CH15" s="232"/>
    </row>
    <row r="16" spans="3:82" ht="19.5" customHeight="1">
      <c r="C16" s="231"/>
      <c r="D16" s="230"/>
      <c r="E16" s="229"/>
      <c r="F16" s="228"/>
      <c r="G16" s="228"/>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540"/>
      <c r="AL16" s="540"/>
      <c r="AM16" s="540"/>
      <c r="AN16" s="540"/>
      <c r="AO16" s="540"/>
      <c r="AP16" s="540"/>
      <c r="AQ16" s="540"/>
      <c r="AR16" s="540"/>
      <c r="AS16" s="540"/>
      <c r="AT16" s="540"/>
      <c r="AU16" s="806" t="s">
        <v>335</v>
      </c>
      <c r="AV16" s="806"/>
      <c r="AW16" s="226"/>
      <c r="AX16" s="226"/>
      <c r="AY16" s="226"/>
      <c r="AZ16" s="226"/>
      <c r="BA16" s="226"/>
      <c r="BB16" s="226"/>
      <c r="BC16" s="226"/>
      <c r="BD16" s="226"/>
      <c r="BE16" s="226"/>
      <c r="BF16" s="226"/>
      <c r="BG16" s="226"/>
      <c r="BH16" s="226"/>
      <c r="BI16" s="226"/>
      <c r="BJ16" s="226"/>
      <c r="BK16" s="226"/>
      <c r="BL16" s="226"/>
      <c r="BM16" s="226"/>
      <c r="BN16" s="226"/>
      <c r="BO16" s="226"/>
      <c r="BP16" s="226"/>
      <c r="BQ16" s="226"/>
      <c r="BR16" s="226"/>
      <c r="BS16" s="226"/>
      <c r="BT16" s="226"/>
      <c r="BU16" s="226"/>
      <c r="BV16" s="226"/>
      <c r="BW16" s="226"/>
      <c r="BX16" s="226"/>
      <c r="BY16" s="226"/>
      <c r="BZ16" s="226"/>
      <c r="CA16" s="226"/>
      <c r="CB16" s="227"/>
      <c r="CC16" s="226"/>
      <c r="CD16" s="136"/>
    </row>
    <row r="17" spans="5:82" ht="19.5" customHeight="1">
      <c r="E17" s="225" t="s">
        <v>275</v>
      </c>
      <c r="F17" s="217"/>
      <c r="G17" s="217"/>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540"/>
      <c r="AL17" s="540"/>
      <c r="AM17" s="540"/>
      <c r="AN17" s="540"/>
      <c r="AO17" s="540"/>
      <c r="AP17" s="540"/>
      <c r="AQ17" s="540"/>
      <c r="AR17" s="540"/>
      <c r="AS17" s="540"/>
      <c r="AT17" s="540"/>
      <c r="AU17" s="608">
        <f>'按分表'!G55</f>
        <v>0</v>
      </c>
      <c r="AV17" s="608">
        <f>'按分表'!P55</f>
        <v>0</v>
      </c>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6"/>
      <c r="BS17" s="136"/>
      <c r="BT17" s="136"/>
      <c r="BU17" s="136"/>
      <c r="BV17" s="136"/>
      <c r="BW17" s="136"/>
      <c r="BX17" s="136"/>
      <c r="BY17" s="136"/>
      <c r="BZ17" s="136"/>
      <c r="CA17" s="136"/>
      <c r="CB17" s="136"/>
      <c r="CC17" s="224" t="s">
        <v>83</v>
      </c>
      <c r="CD17" s="224"/>
    </row>
    <row r="18" spans="5:82" ht="4.5" customHeight="1" thickBot="1">
      <c r="E18" s="225"/>
      <c r="F18" s="217"/>
      <c r="G18" s="217"/>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540"/>
      <c r="AL18" s="540"/>
      <c r="AM18" s="540"/>
      <c r="AN18" s="540"/>
      <c r="AO18" s="540"/>
      <c r="AP18" s="540"/>
      <c r="AQ18" s="540"/>
      <c r="AR18" s="540"/>
      <c r="AS18" s="540"/>
      <c r="AT18" s="540"/>
      <c r="AU18" s="540"/>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c r="BZ18" s="136"/>
      <c r="CA18" s="136"/>
      <c r="CB18" s="136"/>
      <c r="CC18" s="136"/>
      <c r="CD18" s="224"/>
    </row>
    <row r="19" spans="5:86" ht="24.75" customHeight="1">
      <c r="E19" s="223">
        <v>1</v>
      </c>
      <c r="F19" s="890"/>
      <c r="G19" s="891"/>
      <c r="H19" s="222"/>
      <c r="I19" s="221">
        <f>H19-J19</f>
        <v>0</v>
      </c>
      <c r="J19" s="220"/>
      <c r="K19" s="961"/>
      <c r="L19" s="962"/>
      <c r="M19" s="415" t="s">
        <v>141</v>
      </c>
      <c r="N19" s="575">
        <f>IF(M19="■","",IF(M19="□",ROUNDDOWN($I19*P$12,0)-Q19-T19-W19-Z19-AC19,0))</f>
        <v>0</v>
      </c>
      <c r="O19" s="576">
        <f>IF(M19="■","",ROUNDUP($J19*P$12,0)-R19-U19-X19-AA19-AD19)</f>
        <v>0</v>
      </c>
      <c r="P19" s="577">
        <f aca="true" t="shared" si="0" ref="P19:P48">SUM(N19:O19)</f>
        <v>0</v>
      </c>
      <c r="Q19" s="347"/>
      <c r="R19" s="219"/>
      <c r="S19" s="413">
        <f>SUM(Q19:R19)</f>
        <v>0</v>
      </c>
      <c r="T19" s="347"/>
      <c r="U19" s="219"/>
      <c r="V19" s="413">
        <f>SUM(T19:U19)</f>
        <v>0</v>
      </c>
      <c r="W19" s="347"/>
      <c r="X19" s="219"/>
      <c r="Y19" s="413">
        <f>SUM(W19:X19)</f>
        <v>0</v>
      </c>
      <c r="Z19" s="347"/>
      <c r="AA19" s="219"/>
      <c r="AB19" s="413">
        <f>SUM(Z19:AA19)</f>
        <v>0</v>
      </c>
      <c r="AC19" s="347"/>
      <c r="AD19" s="219"/>
      <c r="AE19" s="180">
        <f>SUM(AC19:AD19)</f>
        <v>0</v>
      </c>
      <c r="AF19" s="397"/>
      <c r="AG19" s="219"/>
      <c r="AH19" s="413">
        <f aca="true" t="shared" si="1" ref="AH19:AH28">SUM(AF19:AG19)</f>
        <v>0</v>
      </c>
      <c r="AI19" s="397"/>
      <c r="AJ19" s="219"/>
      <c r="AK19" s="413">
        <f aca="true" t="shared" si="2" ref="AK19:AK28">SUM(AI19:AJ19)</f>
        <v>0</v>
      </c>
      <c r="AL19" s="397"/>
      <c r="AM19" s="219"/>
      <c r="AN19" s="413">
        <f aca="true" t="shared" si="3" ref="AN19:AN28">SUM(AL19:AM19)</f>
        <v>0</v>
      </c>
      <c r="AO19" s="397"/>
      <c r="AP19" s="219"/>
      <c r="AQ19" s="413">
        <f aca="true" t="shared" si="4" ref="AQ19:AQ28">SUM(AO19:AP19)</f>
        <v>0</v>
      </c>
      <c r="AR19" s="397"/>
      <c r="AS19" s="219"/>
      <c r="AT19" s="413">
        <f aca="true" t="shared" si="5" ref="AT19:AT28">SUM(AR19:AS19)</f>
        <v>0</v>
      </c>
      <c r="AU19" s="397"/>
      <c r="AV19" s="219"/>
      <c r="AW19" s="413">
        <f aca="true" t="shared" si="6" ref="AW19:AW28">SUM(AU19:AV19)</f>
        <v>0</v>
      </c>
      <c r="AX19" s="397"/>
      <c r="AY19" s="219"/>
      <c r="AZ19" s="180">
        <f>SUM(AX19:AY19)</f>
        <v>0</v>
      </c>
      <c r="BA19" s="397"/>
      <c r="BB19" s="219"/>
      <c r="BC19" s="180">
        <f aca="true" t="shared" si="7" ref="BC19:BC28">SUM(BA19:BB19)</f>
        <v>0</v>
      </c>
      <c r="BD19" s="397"/>
      <c r="BE19" s="219"/>
      <c r="BF19" s="180">
        <f aca="true" t="shared" si="8" ref="BF19:BF28">SUM(BD19:BE19)</f>
        <v>0</v>
      </c>
      <c r="BG19" s="397"/>
      <c r="BH19" s="219"/>
      <c r="BI19" s="180">
        <f aca="true" t="shared" si="9" ref="BI19:BI28">SUM(BG19:BH19)</f>
        <v>0</v>
      </c>
      <c r="BJ19" s="397"/>
      <c r="BK19" s="219"/>
      <c r="BL19" s="180">
        <f aca="true" t="shared" si="10" ref="BL19:BL28">SUM(BJ19:BK19)</f>
        <v>0</v>
      </c>
      <c r="BM19" s="397"/>
      <c r="BN19" s="219"/>
      <c r="BO19" s="180">
        <f aca="true" t="shared" si="11" ref="BO19:BO28">SUM(BM19:BN19)</f>
        <v>0</v>
      </c>
      <c r="BP19" s="397"/>
      <c r="BQ19" s="219"/>
      <c r="BR19" s="180">
        <f aca="true" t="shared" si="12" ref="BR19:BR28">SUM(BP19:BQ19)</f>
        <v>0</v>
      </c>
      <c r="BS19" s="397"/>
      <c r="BT19" s="219"/>
      <c r="BU19" s="180">
        <f aca="true" t="shared" si="13" ref="BU19:BU28">SUM(BS19:BT19)</f>
        <v>0</v>
      </c>
      <c r="BV19" s="397"/>
      <c r="BW19" s="219"/>
      <c r="BX19" s="180">
        <f aca="true" t="shared" si="14" ref="BX19:BX28">SUM(BV19:BW19)</f>
        <v>0</v>
      </c>
      <c r="BY19" s="397"/>
      <c r="BZ19" s="219"/>
      <c r="CA19" s="180">
        <f aca="true" t="shared" si="15" ref="CA19:CA28">SUM(BY19:BZ19)</f>
        <v>0</v>
      </c>
      <c r="CB19" s="181">
        <f>T19+W19+Z19+AC19+AF19+AI19+AL19+AO19+AR19+AU19</f>
        <v>0</v>
      </c>
      <c r="CC19" s="180">
        <f>S19+U19+X19+AA19+AD19+AG19+AJ19+AM19+AP19+AS19+AV19+AZ19+BC19+BF19+BI19+BL19+BO19+BR19+BU19+BX19+CA19</f>
        <v>0</v>
      </c>
      <c r="CH19" s="206"/>
    </row>
    <row r="20" spans="5:87" ht="24.75" customHeight="1">
      <c r="E20" s="211">
        <v>2</v>
      </c>
      <c r="F20" s="807"/>
      <c r="G20" s="808"/>
      <c r="H20" s="216"/>
      <c r="I20" s="210">
        <f>H20-J20</f>
        <v>0</v>
      </c>
      <c r="J20" s="209"/>
      <c r="K20" s="816"/>
      <c r="L20" s="817"/>
      <c r="M20" s="592" t="s">
        <v>141</v>
      </c>
      <c r="N20" s="578">
        <f>IF(M20="■","",IF(M20="□",ROUNDDOWN($I20*P$12,0)-Q20-T20-W20-Z20-AC20,0))</f>
        <v>0</v>
      </c>
      <c r="O20" s="579">
        <f>IF(M20="■","",ROUNDUP($J20*P$12,0)-R20-U20-X20-AA20-AD20)</f>
        <v>0</v>
      </c>
      <c r="P20" s="580">
        <f t="shared" si="0"/>
        <v>0</v>
      </c>
      <c r="Q20" s="345"/>
      <c r="R20" s="165"/>
      <c r="S20" s="395">
        <f aca="true" t="shared" si="16" ref="S20:S26">SUM(Q20:R20)</f>
        <v>0</v>
      </c>
      <c r="T20" s="345"/>
      <c r="U20" s="165"/>
      <c r="V20" s="395">
        <f aca="true" t="shared" si="17" ref="V20:V26">SUM(T20:U20)</f>
        <v>0</v>
      </c>
      <c r="W20" s="345"/>
      <c r="X20" s="165"/>
      <c r="Y20" s="395">
        <f aca="true" t="shared" si="18" ref="Y20:Y26">SUM(W20:X20)</f>
        <v>0</v>
      </c>
      <c r="Z20" s="345"/>
      <c r="AA20" s="165"/>
      <c r="AB20" s="395">
        <f aca="true" t="shared" si="19" ref="AB20:AB26">SUM(Z20:AA20)</f>
        <v>0</v>
      </c>
      <c r="AC20" s="345"/>
      <c r="AD20" s="165"/>
      <c r="AE20" s="162">
        <f aca="true" t="shared" si="20" ref="AE20:AE26">SUM(AC20:AD20)</f>
        <v>0</v>
      </c>
      <c r="AF20" s="345"/>
      <c r="AG20" s="165"/>
      <c r="AH20" s="393">
        <f t="shared" si="1"/>
        <v>0</v>
      </c>
      <c r="AI20" s="398"/>
      <c r="AJ20" s="165"/>
      <c r="AK20" s="395">
        <f t="shared" si="2"/>
        <v>0</v>
      </c>
      <c r="AL20" s="398"/>
      <c r="AM20" s="165"/>
      <c r="AN20" s="395">
        <f t="shared" si="3"/>
        <v>0</v>
      </c>
      <c r="AO20" s="398"/>
      <c r="AP20" s="165"/>
      <c r="AQ20" s="395">
        <f t="shared" si="4"/>
        <v>0</v>
      </c>
      <c r="AR20" s="398"/>
      <c r="AS20" s="165"/>
      <c r="AT20" s="395">
        <f t="shared" si="5"/>
        <v>0</v>
      </c>
      <c r="AU20" s="398"/>
      <c r="AV20" s="165"/>
      <c r="AW20" s="395">
        <f t="shared" si="6"/>
        <v>0</v>
      </c>
      <c r="AX20" s="398"/>
      <c r="AY20" s="165"/>
      <c r="AZ20" s="162">
        <f aca="true" t="shared" si="21" ref="AZ20:AZ26">SUM(AX20:AY20)</f>
        <v>0</v>
      </c>
      <c r="BA20" s="398"/>
      <c r="BB20" s="165"/>
      <c r="BC20" s="162">
        <f t="shared" si="7"/>
        <v>0</v>
      </c>
      <c r="BD20" s="398"/>
      <c r="BE20" s="165"/>
      <c r="BF20" s="162">
        <f t="shared" si="8"/>
        <v>0</v>
      </c>
      <c r="BG20" s="398"/>
      <c r="BH20" s="165"/>
      <c r="BI20" s="162">
        <f t="shared" si="9"/>
        <v>0</v>
      </c>
      <c r="BJ20" s="398"/>
      <c r="BK20" s="165"/>
      <c r="BL20" s="162">
        <f t="shared" si="10"/>
        <v>0</v>
      </c>
      <c r="BM20" s="398"/>
      <c r="BN20" s="165"/>
      <c r="BO20" s="162">
        <f t="shared" si="11"/>
        <v>0</v>
      </c>
      <c r="BP20" s="398"/>
      <c r="BQ20" s="165"/>
      <c r="BR20" s="162">
        <f t="shared" si="12"/>
        <v>0</v>
      </c>
      <c r="BS20" s="398"/>
      <c r="BT20" s="165"/>
      <c r="BU20" s="162">
        <f t="shared" si="13"/>
        <v>0</v>
      </c>
      <c r="BV20" s="398"/>
      <c r="BW20" s="165"/>
      <c r="BX20" s="162">
        <f t="shared" si="14"/>
        <v>0</v>
      </c>
      <c r="BY20" s="398"/>
      <c r="BZ20" s="165"/>
      <c r="CA20" s="162">
        <f t="shared" si="15"/>
        <v>0</v>
      </c>
      <c r="CB20" s="163">
        <f>T20+W20+Z20+AC20+AF20+AI20+AL20+AO20+AR20+AU20</f>
        <v>0</v>
      </c>
      <c r="CC20" s="162">
        <f>S20+U20+X20+AA20+AD20+AG20+AJ20+AM20+AP20+AS20+AV20+AZ20+BC20+BF20+BI20+BL20+BO20+BR20+BU20+BX20+CA20</f>
        <v>0</v>
      </c>
      <c r="CG20" s="100"/>
      <c r="CH20" s="218"/>
      <c r="CI20" s="217"/>
    </row>
    <row r="21" spans="5:87" ht="24.75" customHeight="1">
      <c r="E21" s="211">
        <v>3</v>
      </c>
      <c r="F21" s="807"/>
      <c r="G21" s="808"/>
      <c r="H21" s="216"/>
      <c r="I21" s="210">
        <f>H21-J21</f>
        <v>0</v>
      </c>
      <c r="J21" s="209"/>
      <c r="K21" s="816"/>
      <c r="L21" s="817"/>
      <c r="M21" s="592" t="s">
        <v>141</v>
      </c>
      <c r="N21" s="578">
        <f aca="true" t="shared" si="22" ref="N21:N48">IF(M21="■","",IF(M21="□",ROUNDDOWN($I21*P$12,0)-Q21-T21-W21-Z21-AC21,0))</f>
        <v>0</v>
      </c>
      <c r="O21" s="579">
        <f aca="true" t="shared" si="23" ref="O21:O48">IF(M21="■","",ROUNDUP($J21*P$12,0)-R21-U21-X21-AA21-AD21)</f>
        <v>0</v>
      </c>
      <c r="P21" s="580">
        <f t="shared" si="0"/>
        <v>0</v>
      </c>
      <c r="Q21" s="345"/>
      <c r="R21" s="165"/>
      <c r="S21" s="395">
        <f t="shared" si="16"/>
        <v>0</v>
      </c>
      <c r="T21" s="345"/>
      <c r="U21" s="165"/>
      <c r="V21" s="395">
        <f t="shared" si="17"/>
        <v>0</v>
      </c>
      <c r="W21" s="345"/>
      <c r="X21" s="165"/>
      <c r="Y21" s="395">
        <f t="shared" si="18"/>
        <v>0</v>
      </c>
      <c r="Z21" s="345"/>
      <c r="AA21" s="165"/>
      <c r="AB21" s="395">
        <f t="shared" si="19"/>
        <v>0</v>
      </c>
      <c r="AC21" s="345"/>
      <c r="AD21" s="165"/>
      <c r="AE21" s="162">
        <f t="shared" si="20"/>
        <v>0</v>
      </c>
      <c r="AF21" s="345"/>
      <c r="AG21" s="165"/>
      <c r="AH21" s="162">
        <f t="shared" si="1"/>
        <v>0</v>
      </c>
      <c r="AI21" s="345"/>
      <c r="AJ21" s="165"/>
      <c r="AK21" s="393">
        <f t="shared" si="2"/>
        <v>0</v>
      </c>
      <c r="AL21" s="398"/>
      <c r="AM21" s="165"/>
      <c r="AN21" s="395">
        <f t="shared" si="3"/>
        <v>0</v>
      </c>
      <c r="AO21" s="398"/>
      <c r="AP21" s="165"/>
      <c r="AQ21" s="395">
        <f t="shared" si="4"/>
        <v>0</v>
      </c>
      <c r="AR21" s="398"/>
      <c r="AS21" s="165"/>
      <c r="AT21" s="395">
        <f t="shared" si="5"/>
        <v>0</v>
      </c>
      <c r="AU21" s="398"/>
      <c r="AV21" s="165"/>
      <c r="AW21" s="395">
        <f t="shared" si="6"/>
        <v>0</v>
      </c>
      <c r="AX21" s="166"/>
      <c r="AY21" s="165"/>
      <c r="AZ21" s="162">
        <f t="shared" si="21"/>
        <v>0</v>
      </c>
      <c r="BA21" s="166"/>
      <c r="BB21" s="165"/>
      <c r="BC21" s="162">
        <f t="shared" si="7"/>
        <v>0</v>
      </c>
      <c r="BD21" s="166"/>
      <c r="BE21" s="165"/>
      <c r="BF21" s="162">
        <f t="shared" si="8"/>
        <v>0</v>
      </c>
      <c r="BG21" s="166"/>
      <c r="BH21" s="165"/>
      <c r="BI21" s="162">
        <f t="shared" si="9"/>
        <v>0</v>
      </c>
      <c r="BJ21" s="166"/>
      <c r="BK21" s="165"/>
      <c r="BL21" s="162">
        <f t="shared" si="10"/>
        <v>0</v>
      </c>
      <c r="BM21" s="166"/>
      <c r="BN21" s="165"/>
      <c r="BO21" s="162">
        <f t="shared" si="11"/>
        <v>0</v>
      </c>
      <c r="BP21" s="166"/>
      <c r="BQ21" s="165"/>
      <c r="BR21" s="162">
        <f t="shared" si="12"/>
        <v>0</v>
      </c>
      <c r="BS21" s="166"/>
      <c r="BT21" s="165"/>
      <c r="BU21" s="162">
        <f t="shared" si="13"/>
        <v>0</v>
      </c>
      <c r="BV21" s="166"/>
      <c r="BW21" s="165"/>
      <c r="BX21" s="162">
        <f t="shared" si="14"/>
        <v>0</v>
      </c>
      <c r="BY21" s="166"/>
      <c r="BZ21" s="165"/>
      <c r="CA21" s="162">
        <f t="shared" si="15"/>
        <v>0</v>
      </c>
      <c r="CB21" s="163">
        <f aca="true" t="shared" si="24" ref="CB21:CB59">T21+W21+Z21+AC21+AF21+AI21+AL21+AO21+AR21+AU21</f>
        <v>0</v>
      </c>
      <c r="CC21" s="162">
        <f aca="true" t="shared" si="25" ref="CC21:CC59">S21+U21+X21+AA21+AD21+AG21+AJ21+AM21+AP21+AS21+AV21+AZ21+BC21+BF21+BI21+BL21+BO21+BR21+BU21+BX21+CA21</f>
        <v>0</v>
      </c>
      <c r="CG21" s="100"/>
      <c r="CH21" s="218"/>
      <c r="CI21" s="217"/>
    </row>
    <row r="22" spans="5:86" ht="24.75" customHeight="1">
      <c r="E22" s="211">
        <v>4</v>
      </c>
      <c r="F22" s="807"/>
      <c r="G22" s="808"/>
      <c r="H22" s="216"/>
      <c r="I22" s="210">
        <f aca="true" t="shared" si="26" ref="I22:I59">H22-J22</f>
        <v>0</v>
      </c>
      <c r="J22" s="209"/>
      <c r="K22" s="816"/>
      <c r="L22" s="817"/>
      <c r="M22" s="592" t="s">
        <v>141</v>
      </c>
      <c r="N22" s="578">
        <f t="shared" si="22"/>
        <v>0</v>
      </c>
      <c r="O22" s="579">
        <f t="shared" si="23"/>
        <v>0</v>
      </c>
      <c r="P22" s="580">
        <f t="shared" si="0"/>
        <v>0</v>
      </c>
      <c r="Q22" s="345"/>
      <c r="R22" s="165"/>
      <c r="S22" s="395">
        <f t="shared" si="16"/>
        <v>0</v>
      </c>
      <c r="T22" s="345"/>
      <c r="U22" s="165"/>
      <c r="V22" s="395">
        <f t="shared" si="17"/>
        <v>0</v>
      </c>
      <c r="W22" s="345"/>
      <c r="X22" s="165"/>
      <c r="Y22" s="395">
        <f t="shared" si="18"/>
        <v>0</v>
      </c>
      <c r="Z22" s="345"/>
      <c r="AA22" s="165"/>
      <c r="AB22" s="395">
        <f t="shared" si="19"/>
        <v>0</v>
      </c>
      <c r="AC22" s="345"/>
      <c r="AD22" s="165"/>
      <c r="AE22" s="162">
        <f t="shared" si="20"/>
        <v>0</v>
      </c>
      <c r="AF22" s="345"/>
      <c r="AG22" s="165"/>
      <c r="AH22" s="393">
        <f t="shared" si="1"/>
        <v>0</v>
      </c>
      <c r="AI22" s="398"/>
      <c r="AJ22" s="165"/>
      <c r="AK22" s="395">
        <f t="shared" si="2"/>
        <v>0</v>
      </c>
      <c r="AL22" s="398"/>
      <c r="AM22" s="165"/>
      <c r="AN22" s="395">
        <f t="shared" si="3"/>
        <v>0</v>
      </c>
      <c r="AO22" s="398"/>
      <c r="AP22" s="165"/>
      <c r="AQ22" s="395">
        <f t="shared" si="4"/>
        <v>0</v>
      </c>
      <c r="AR22" s="398"/>
      <c r="AS22" s="165"/>
      <c r="AT22" s="395">
        <f t="shared" si="5"/>
        <v>0</v>
      </c>
      <c r="AU22" s="398"/>
      <c r="AV22" s="165"/>
      <c r="AW22" s="395">
        <f t="shared" si="6"/>
        <v>0</v>
      </c>
      <c r="AX22" s="398"/>
      <c r="AY22" s="165"/>
      <c r="AZ22" s="162">
        <f t="shared" si="21"/>
        <v>0</v>
      </c>
      <c r="BA22" s="398"/>
      <c r="BB22" s="165"/>
      <c r="BC22" s="162">
        <f t="shared" si="7"/>
        <v>0</v>
      </c>
      <c r="BD22" s="398"/>
      <c r="BE22" s="165"/>
      <c r="BF22" s="162">
        <f t="shared" si="8"/>
        <v>0</v>
      </c>
      <c r="BG22" s="398"/>
      <c r="BH22" s="165"/>
      <c r="BI22" s="162">
        <f t="shared" si="9"/>
        <v>0</v>
      </c>
      <c r="BJ22" s="398"/>
      <c r="BK22" s="165"/>
      <c r="BL22" s="162">
        <f t="shared" si="10"/>
        <v>0</v>
      </c>
      <c r="BM22" s="398"/>
      <c r="BN22" s="165"/>
      <c r="BO22" s="162">
        <f t="shared" si="11"/>
        <v>0</v>
      </c>
      <c r="BP22" s="398"/>
      <c r="BQ22" s="165"/>
      <c r="BR22" s="162">
        <f t="shared" si="12"/>
        <v>0</v>
      </c>
      <c r="BS22" s="398"/>
      <c r="BT22" s="165"/>
      <c r="BU22" s="162">
        <f t="shared" si="13"/>
        <v>0</v>
      </c>
      <c r="BV22" s="398"/>
      <c r="BW22" s="165"/>
      <c r="BX22" s="162">
        <f t="shared" si="14"/>
        <v>0</v>
      </c>
      <c r="BY22" s="398"/>
      <c r="BZ22" s="165"/>
      <c r="CA22" s="162">
        <f t="shared" si="15"/>
        <v>0</v>
      </c>
      <c r="CB22" s="163">
        <f t="shared" si="24"/>
        <v>0</v>
      </c>
      <c r="CC22" s="162">
        <f t="shared" si="25"/>
        <v>0</v>
      </c>
      <c r="CH22" s="206"/>
    </row>
    <row r="23" spans="5:86" ht="24.75" customHeight="1">
      <c r="E23" s="211">
        <v>5</v>
      </c>
      <c r="F23" s="807"/>
      <c r="G23" s="808"/>
      <c r="H23" s="216"/>
      <c r="I23" s="210">
        <f t="shared" si="26"/>
        <v>0</v>
      </c>
      <c r="J23" s="209"/>
      <c r="K23" s="816"/>
      <c r="L23" s="817"/>
      <c r="M23" s="592" t="s">
        <v>141</v>
      </c>
      <c r="N23" s="578">
        <f t="shared" si="22"/>
        <v>0</v>
      </c>
      <c r="O23" s="579">
        <f t="shared" si="23"/>
        <v>0</v>
      </c>
      <c r="P23" s="580">
        <f t="shared" si="0"/>
        <v>0</v>
      </c>
      <c r="Q23" s="345"/>
      <c r="R23" s="165"/>
      <c r="S23" s="395">
        <f t="shared" si="16"/>
        <v>0</v>
      </c>
      <c r="T23" s="345"/>
      <c r="U23" s="165"/>
      <c r="V23" s="395">
        <f t="shared" si="17"/>
        <v>0</v>
      </c>
      <c r="W23" s="345"/>
      <c r="X23" s="165"/>
      <c r="Y23" s="395">
        <f t="shared" si="18"/>
        <v>0</v>
      </c>
      <c r="Z23" s="345"/>
      <c r="AA23" s="165"/>
      <c r="AB23" s="395">
        <f t="shared" si="19"/>
        <v>0</v>
      </c>
      <c r="AC23" s="345"/>
      <c r="AD23" s="165"/>
      <c r="AE23" s="162">
        <f t="shared" si="20"/>
        <v>0</v>
      </c>
      <c r="AF23" s="345"/>
      <c r="AG23" s="165"/>
      <c r="AH23" s="395">
        <f t="shared" si="1"/>
        <v>0</v>
      </c>
      <c r="AI23" s="398"/>
      <c r="AJ23" s="165"/>
      <c r="AK23" s="395">
        <f t="shared" si="2"/>
        <v>0</v>
      </c>
      <c r="AL23" s="398"/>
      <c r="AM23" s="165"/>
      <c r="AN23" s="395">
        <f t="shared" si="3"/>
        <v>0</v>
      </c>
      <c r="AO23" s="398"/>
      <c r="AP23" s="165"/>
      <c r="AQ23" s="395">
        <f t="shared" si="4"/>
        <v>0</v>
      </c>
      <c r="AR23" s="398"/>
      <c r="AS23" s="165"/>
      <c r="AT23" s="395">
        <f t="shared" si="5"/>
        <v>0</v>
      </c>
      <c r="AU23" s="398"/>
      <c r="AV23" s="165"/>
      <c r="AW23" s="395">
        <f t="shared" si="6"/>
        <v>0</v>
      </c>
      <c r="AX23" s="166"/>
      <c r="AY23" s="165"/>
      <c r="AZ23" s="162">
        <f t="shared" si="21"/>
        <v>0</v>
      </c>
      <c r="BA23" s="166"/>
      <c r="BB23" s="165"/>
      <c r="BC23" s="162">
        <f t="shared" si="7"/>
        <v>0</v>
      </c>
      <c r="BD23" s="166"/>
      <c r="BE23" s="165"/>
      <c r="BF23" s="162">
        <f t="shared" si="8"/>
        <v>0</v>
      </c>
      <c r="BG23" s="166"/>
      <c r="BH23" s="165"/>
      <c r="BI23" s="162">
        <f t="shared" si="9"/>
        <v>0</v>
      </c>
      <c r="BJ23" s="166"/>
      <c r="BK23" s="165"/>
      <c r="BL23" s="162">
        <f t="shared" si="10"/>
        <v>0</v>
      </c>
      <c r="BM23" s="166"/>
      <c r="BN23" s="165"/>
      <c r="BO23" s="162">
        <f t="shared" si="11"/>
        <v>0</v>
      </c>
      <c r="BP23" s="166"/>
      <c r="BQ23" s="165"/>
      <c r="BR23" s="162">
        <f t="shared" si="12"/>
        <v>0</v>
      </c>
      <c r="BS23" s="166"/>
      <c r="BT23" s="165"/>
      <c r="BU23" s="162">
        <f t="shared" si="13"/>
        <v>0</v>
      </c>
      <c r="BV23" s="166"/>
      <c r="BW23" s="165"/>
      <c r="BX23" s="162">
        <f t="shared" si="14"/>
        <v>0</v>
      </c>
      <c r="BY23" s="166"/>
      <c r="BZ23" s="165"/>
      <c r="CA23" s="162">
        <f t="shared" si="15"/>
        <v>0</v>
      </c>
      <c r="CB23" s="163">
        <f t="shared" si="24"/>
        <v>0</v>
      </c>
      <c r="CC23" s="162">
        <f t="shared" si="25"/>
        <v>0</v>
      </c>
      <c r="CH23" s="206"/>
    </row>
    <row r="24" spans="5:86" ht="24.75" customHeight="1">
      <c r="E24" s="211">
        <v>6</v>
      </c>
      <c r="F24" s="807"/>
      <c r="G24" s="808"/>
      <c r="H24" s="216"/>
      <c r="I24" s="210">
        <f t="shared" si="26"/>
        <v>0</v>
      </c>
      <c r="J24" s="209"/>
      <c r="K24" s="816"/>
      <c r="L24" s="817"/>
      <c r="M24" s="592" t="s">
        <v>141</v>
      </c>
      <c r="N24" s="578">
        <f t="shared" si="22"/>
        <v>0</v>
      </c>
      <c r="O24" s="579">
        <f t="shared" si="23"/>
        <v>0</v>
      </c>
      <c r="P24" s="580">
        <f t="shared" si="0"/>
        <v>0</v>
      </c>
      <c r="Q24" s="345"/>
      <c r="R24" s="165"/>
      <c r="S24" s="395">
        <f>SUM(Q24:R24)</f>
        <v>0</v>
      </c>
      <c r="T24" s="345"/>
      <c r="U24" s="165"/>
      <c r="V24" s="395">
        <f t="shared" si="17"/>
        <v>0</v>
      </c>
      <c r="W24" s="345"/>
      <c r="X24" s="165"/>
      <c r="Y24" s="395">
        <f t="shared" si="18"/>
        <v>0</v>
      </c>
      <c r="Z24" s="345"/>
      <c r="AA24" s="165"/>
      <c r="AB24" s="395">
        <f t="shared" si="19"/>
        <v>0</v>
      </c>
      <c r="AC24" s="345"/>
      <c r="AD24" s="165"/>
      <c r="AE24" s="162">
        <f t="shared" si="20"/>
        <v>0</v>
      </c>
      <c r="AF24" s="345"/>
      <c r="AG24" s="165"/>
      <c r="AH24" s="395">
        <f t="shared" si="1"/>
        <v>0</v>
      </c>
      <c r="AI24" s="398"/>
      <c r="AJ24" s="165"/>
      <c r="AK24" s="395">
        <f t="shared" si="2"/>
        <v>0</v>
      </c>
      <c r="AL24" s="398"/>
      <c r="AM24" s="165"/>
      <c r="AN24" s="395">
        <f t="shared" si="3"/>
        <v>0</v>
      </c>
      <c r="AO24" s="398"/>
      <c r="AP24" s="165"/>
      <c r="AQ24" s="395">
        <f t="shared" si="4"/>
        <v>0</v>
      </c>
      <c r="AR24" s="398"/>
      <c r="AS24" s="165"/>
      <c r="AT24" s="395">
        <f t="shared" si="5"/>
        <v>0</v>
      </c>
      <c r="AU24" s="398"/>
      <c r="AV24" s="165"/>
      <c r="AW24" s="395">
        <f t="shared" si="6"/>
        <v>0</v>
      </c>
      <c r="AX24" s="166"/>
      <c r="AY24" s="165"/>
      <c r="AZ24" s="162">
        <f t="shared" si="21"/>
        <v>0</v>
      </c>
      <c r="BA24" s="166"/>
      <c r="BB24" s="165"/>
      <c r="BC24" s="162">
        <f t="shared" si="7"/>
        <v>0</v>
      </c>
      <c r="BD24" s="166"/>
      <c r="BE24" s="165"/>
      <c r="BF24" s="162">
        <f t="shared" si="8"/>
        <v>0</v>
      </c>
      <c r="BG24" s="166"/>
      <c r="BH24" s="165"/>
      <c r="BI24" s="162">
        <f t="shared" si="9"/>
        <v>0</v>
      </c>
      <c r="BJ24" s="166"/>
      <c r="BK24" s="165"/>
      <c r="BL24" s="162">
        <f t="shared" si="10"/>
        <v>0</v>
      </c>
      <c r="BM24" s="166"/>
      <c r="BN24" s="165"/>
      <c r="BO24" s="162">
        <f t="shared" si="11"/>
        <v>0</v>
      </c>
      <c r="BP24" s="166"/>
      <c r="BQ24" s="165"/>
      <c r="BR24" s="162">
        <f t="shared" si="12"/>
        <v>0</v>
      </c>
      <c r="BS24" s="166"/>
      <c r="BT24" s="165"/>
      <c r="BU24" s="162">
        <f t="shared" si="13"/>
        <v>0</v>
      </c>
      <c r="BV24" s="166"/>
      <c r="BW24" s="165"/>
      <c r="BX24" s="162">
        <f t="shared" si="14"/>
        <v>0</v>
      </c>
      <c r="BY24" s="166"/>
      <c r="BZ24" s="165"/>
      <c r="CA24" s="162">
        <f t="shared" si="15"/>
        <v>0</v>
      </c>
      <c r="CB24" s="163">
        <f>T24+W24+Z24+AC24+AF24+AI24+AL24+AO24+AR24+AU24</f>
        <v>0</v>
      </c>
      <c r="CC24" s="162">
        <f t="shared" si="25"/>
        <v>0</v>
      </c>
      <c r="CH24" s="206"/>
    </row>
    <row r="25" spans="5:86" ht="24.75" customHeight="1">
      <c r="E25" s="211">
        <v>7</v>
      </c>
      <c r="F25" s="807"/>
      <c r="G25" s="808"/>
      <c r="H25" s="216"/>
      <c r="I25" s="210">
        <f>H25-J25</f>
        <v>0</v>
      </c>
      <c r="J25" s="209"/>
      <c r="K25" s="816"/>
      <c r="L25" s="817"/>
      <c r="M25" s="592" t="s">
        <v>141</v>
      </c>
      <c r="N25" s="578">
        <f t="shared" si="22"/>
        <v>0</v>
      </c>
      <c r="O25" s="579">
        <f t="shared" si="23"/>
        <v>0</v>
      </c>
      <c r="P25" s="580">
        <f t="shared" si="0"/>
        <v>0</v>
      </c>
      <c r="Q25" s="345"/>
      <c r="R25" s="165"/>
      <c r="S25" s="395">
        <f>SUM(Q25:R25)</f>
        <v>0</v>
      </c>
      <c r="T25" s="345"/>
      <c r="U25" s="165"/>
      <c r="V25" s="395">
        <f>SUM(T25:U25)</f>
        <v>0</v>
      </c>
      <c r="W25" s="345"/>
      <c r="X25" s="165"/>
      <c r="Y25" s="395">
        <f>SUM(W25:X25)</f>
        <v>0</v>
      </c>
      <c r="Z25" s="345"/>
      <c r="AA25" s="165"/>
      <c r="AB25" s="395">
        <f>SUM(Z25:AA25)</f>
        <v>0</v>
      </c>
      <c r="AC25" s="345"/>
      <c r="AD25" s="165"/>
      <c r="AE25" s="162">
        <f>SUM(AC25:AD25)</f>
        <v>0</v>
      </c>
      <c r="AF25" s="345"/>
      <c r="AG25" s="165"/>
      <c r="AH25" s="395">
        <f t="shared" si="1"/>
        <v>0</v>
      </c>
      <c r="AI25" s="398"/>
      <c r="AJ25" s="165"/>
      <c r="AK25" s="395">
        <f t="shared" si="2"/>
        <v>0</v>
      </c>
      <c r="AL25" s="398"/>
      <c r="AM25" s="165"/>
      <c r="AN25" s="395">
        <f t="shared" si="3"/>
        <v>0</v>
      </c>
      <c r="AO25" s="398"/>
      <c r="AP25" s="165"/>
      <c r="AQ25" s="395">
        <f t="shared" si="4"/>
        <v>0</v>
      </c>
      <c r="AR25" s="398"/>
      <c r="AS25" s="165"/>
      <c r="AT25" s="395">
        <f t="shared" si="5"/>
        <v>0</v>
      </c>
      <c r="AU25" s="398"/>
      <c r="AV25" s="165"/>
      <c r="AW25" s="395">
        <f t="shared" si="6"/>
        <v>0</v>
      </c>
      <c r="AX25" s="166"/>
      <c r="AY25" s="165"/>
      <c r="AZ25" s="162">
        <f>SUM(AX25:AY25)</f>
        <v>0</v>
      </c>
      <c r="BA25" s="166"/>
      <c r="BB25" s="165"/>
      <c r="BC25" s="162">
        <f t="shared" si="7"/>
        <v>0</v>
      </c>
      <c r="BD25" s="166"/>
      <c r="BE25" s="165"/>
      <c r="BF25" s="162">
        <f t="shared" si="8"/>
        <v>0</v>
      </c>
      <c r="BG25" s="166"/>
      <c r="BH25" s="165"/>
      <c r="BI25" s="162">
        <f t="shared" si="9"/>
        <v>0</v>
      </c>
      <c r="BJ25" s="166"/>
      <c r="BK25" s="165"/>
      <c r="BL25" s="162">
        <f t="shared" si="10"/>
        <v>0</v>
      </c>
      <c r="BM25" s="166"/>
      <c r="BN25" s="165"/>
      <c r="BO25" s="162">
        <f t="shared" si="11"/>
        <v>0</v>
      </c>
      <c r="BP25" s="166"/>
      <c r="BQ25" s="165"/>
      <c r="BR25" s="162">
        <f t="shared" si="12"/>
        <v>0</v>
      </c>
      <c r="BS25" s="166"/>
      <c r="BT25" s="165"/>
      <c r="BU25" s="162">
        <f t="shared" si="13"/>
        <v>0</v>
      </c>
      <c r="BV25" s="166"/>
      <c r="BW25" s="165"/>
      <c r="BX25" s="162">
        <f t="shared" si="14"/>
        <v>0</v>
      </c>
      <c r="BY25" s="166"/>
      <c r="BZ25" s="165"/>
      <c r="CA25" s="162">
        <f t="shared" si="15"/>
        <v>0</v>
      </c>
      <c r="CB25" s="163">
        <f>T25+W25+Z25+AC25+AF25+AI25+AL25+AO25+AR25+AU25</f>
        <v>0</v>
      </c>
      <c r="CC25" s="162">
        <f t="shared" si="25"/>
        <v>0</v>
      </c>
      <c r="CH25" s="206"/>
    </row>
    <row r="26" spans="5:87" ht="24.75" customHeight="1">
      <c r="E26" s="211">
        <v>8</v>
      </c>
      <c r="F26" s="807"/>
      <c r="G26" s="808"/>
      <c r="H26" s="216"/>
      <c r="I26" s="210">
        <f t="shared" si="26"/>
        <v>0</v>
      </c>
      <c r="J26" s="209"/>
      <c r="K26" s="816"/>
      <c r="L26" s="817"/>
      <c r="M26" s="592" t="s">
        <v>141</v>
      </c>
      <c r="N26" s="578">
        <f t="shared" si="22"/>
        <v>0</v>
      </c>
      <c r="O26" s="579">
        <f t="shared" si="23"/>
        <v>0</v>
      </c>
      <c r="P26" s="580">
        <f t="shared" si="0"/>
        <v>0</v>
      </c>
      <c r="Q26" s="345"/>
      <c r="R26" s="165"/>
      <c r="S26" s="395">
        <f t="shared" si="16"/>
        <v>0</v>
      </c>
      <c r="T26" s="345"/>
      <c r="U26" s="165"/>
      <c r="V26" s="395">
        <f t="shared" si="17"/>
        <v>0</v>
      </c>
      <c r="W26" s="345"/>
      <c r="X26" s="165"/>
      <c r="Y26" s="395">
        <f t="shared" si="18"/>
        <v>0</v>
      </c>
      <c r="Z26" s="345"/>
      <c r="AA26" s="165"/>
      <c r="AB26" s="395">
        <f t="shared" si="19"/>
        <v>0</v>
      </c>
      <c r="AC26" s="345"/>
      <c r="AD26" s="165"/>
      <c r="AE26" s="162">
        <f t="shared" si="20"/>
        <v>0</v>
      </c>
      <c r="AF26" s="345"/>
      <c r="AG26" s="165"/>
      <c r="AH26" s="395">
        <f t="shared" si="1"/>
        <v>0</v>
      </c>
      <c r="AI26" s="398"/>
      <c r="AJ26" s="165"/>
      <c r="AK26" s="395">
        <f t="shared" si="2"/>
        <v>0</v>
      </c>
      <c r="AL26" s="398"/>
      <c r="AM26" s="165"/>
      <c r="AN26" s="395">
        <f t="shared" si="3"/>
        <v>0</v>
      </c>
      <c r="AO26" s="398"/>
      <c r="AP26" s="165"/>
      <c r="AQ26" s="395">
        <f t="shared" si="4"/>
        <v>0</v>
      </c>
      <c r="AR26" s="398"/>
      <c r="AS26" s="165"/>
      <c r="AT26" s="395">
        <f t="shared" si="5"/>
        <v>0</v>
      </c>
      <c r="AU26" s="398"/>
      <c r="AV26" s="165"/>
      <c r="AW26" s="395">
        <f t="shared" si="6"/>
        <v>0</v>
      </c>
      <c r="AX26" s="166"/>
      <c r="AY26" s="165"/>
      <c r="AZ26" s="162">
        <f t="shared" si="21"/>
        <v>0</v>
      </c>
      <c r="BA26" s="166"/>
      <c r="BB26" s="165"/>
      <c r="BC26" s="162">
        <f t="shared" si="7"/>
        <v>0</v>
      </c>
      <c r="BD26" s="166"/>
      <c r="BE26" s="165"/>
      <c r="BF26" s="162">
        <f t="shared" si="8"/>
        <v>0</v>
      </c>
      <c r="BG26" s="166"/>
      <c r="BH26" s="165"/>
      <c r="BI26" s="162">
        <f t="shared" si="9"/>
        <v>0</v>
      </c>
      <c r="BJ26" s="166"/>
      <c r="BK26" s="165"/>
      <c r="BL26" s="162">
        <f t="shared" si="10"/>
        <v>0</v>
      </c>
      <c r="BM26" s="166"/>
      <c r="BN26" s="165"/>
      <c r="BO26" s="162">
        <f t="shared" si="11"/>
        <v>0</v>
      </c>
      <c r="BP26" s="166"/>
      <c r="BQ26" s="165"/>
      <c r="BR26" s="162">
        <f t="shared" si="12"/>
        <v>0</v>
      </c>
      <c r="BS26" s="166"/>
      <c r="BT26" s="165"/>
      <c r="BU26" s="162">
        <f t="shared" si="13"/>
        <v>0</v>
      </c>
      <c r="BV26" s="166"/>
      <c r="BW26" s="165"/>
      <c r="BX26" s="162">
        <f t="shared" si="14"/>
        <v>0</v>
      </c>
      <c r="BY26" s="166"/>
      <c r="BZ26" s="165"/>
      <c r="CA26" s="162">
        <f t="shared" si="15"/>
        <v>0</v>
      </c>
      <c r="CB26" s="163">
        <f>T26+W26+Z26+AC26+AF26+AI26+AL26+AO26+AR26+AU26</f>
        <v>0</v>
      </c>
      <c r="CC26" s="162">
        <f t="shared" si="25"/>
        <v>0</v>
      </c>
      <c r="CG26" s="214"/>
      <c r="CH26" s="906"/>
      <c r="CI26" s="894"/>
    </row>
    <row r="27" spans="5:87" ht="24.75" customHeight="1">
      <c r="E27" s="211">
        <v>9</v>
      </c>
      <c r="F27" s="807"/>
      <c r="G27" s="808"/>
      <c r="H27" s="216"/>
      <c r="I27" s="210">
        <f t="shared" si="26"/>
        <v>0</v>
      </c>
      <c r="J27" s="209"/>
      <c r="K27" s="816"/>
      <c r="L27" s="817"/>
      <c r="M27" s="592" t="s">
        <v>141</v>
      </c>
      <c r="N27" s="578">
        <f t="shared" si="22"/>
        <v>0</v>
      </c>
      <c r="O27" s="579">
        <f t="shared" si="23"/>
        <v>0</v>
      </c>
      <c r="P27" s="580">
        <f t="shared" si="0"/>
        <v>0</v>
      </c>
      <c r="Q27" s="345"/>
      <c r="R27" s="165"/>
      <c r="S27" s="395">
        <f>SUM(Q27:R27)</f>
        <v>0</v>
      </c>
      <c r="T27" s="345"/>
      <c r="U27" s="165"/>
      <c r="V27" s="395">
        <f>SUM(T27:U27)</f>
        <v>0</v>
      </c>
      <c r="W27" s="345"/>
      <c r="X27" s="165"/>
      <c r="Y27" s="395">
        <f>SUM(W27:X27)</f>
        <v>0</v>
      </c>
      <c r="Z27" s="345"/>
      <c r="AA27" s="165"/>
      <c r="AB27" s="395">
        <f>SUM(Z27:AA27)</f>
        <v>0</v>
      </c>
      <c r="AC27" s="345"/>
      <c r="AD27" s="165"/>
      <c r="AE27" s="162">
        <f>SUM(AC27:AD27)</f>
        <v>0</v>
      </c>
      <c r="AF27" s="345"/>
      <c r="AG27" s="165"/>
      <c r="AH27" s="395">
        <f t="shared" si="1"/>
        <v>0</v>
      </c>
      <c r="AI27" s="398"/>
      <c r="AJ27" s="165"/>
      <c r="AK27" s="395">
        <f t="shared" si="2"/>
        <v>0</v>
      </c>
      <c r="AL27" s="398"/>
      <c r="AM27" s="165"/>
      <c r="AN27" s="395">
        <f t="shared" si="3"/>
        <v>0</v>
      </c>
      <c r="AO27" s="398"/>
      <c r="AP27" s="165"/>
      <c r="AQ27" s="395">
        <f t="shared" si="4"/>
        <v>0</v>
      </c>
      <c r="AR27" s="398"/>
      <c r="AS27" s="165"/>
      <c r="AT27" s="395">
        <f t="shared" si="5"/>
        <v>0</v>
      </c>
      <c r="AU27" s="398"/>
      <c r="AV27" s="165"/>
      <c r="AW27" s="395">
        <f t="shared" si="6"/>
        <v>0</v>
      </c>
      <c r="AX27" s="166"/>
      <c r="AY27" s="165"/>
      <c r="AZ27" s="162">
        <f>SUM(AX27:AY27)</f>
        <v>0</v>
      </c>
      <c r="BA27" s="166"/>
      <c r="BB27" s="165"/>
      <c r="BC27" s="162">
        <f t="shared" si="7"/>
        <v>0</v>
      </c>
      <c r="BD27" s="166"/>
      <c r="BE27" s="165"/>
      <c r="BF27" s="162">
        <f t="shared" si="8"/>
        <v>0</v>
      </c>
      <c r="BG27" s="166"/>
      <c r="BH27" s="165"/>
      <c r="BI27" s="162">
        <f t="shared" si="9"/>
        <v>0</v>
      </c>
      <c r="BJ27" s="166"/>
      <c r="BK27" s="165"/>
      <c r="BL27" s="162">
        <f t="shared" si="10"/>
        <v>0</v>
      </c>
      <c r="BM27" s="166"/>
      <c r="BN27" s="165"/>
      <c r="BO27" s="162">
        <f t="shared" si="11"/>
        <v>0</v>
      </c>
      <c r="BP27" s="166"/>
      <c r="BQ27" s="165"/>
      <c r="BR27" s="162">
        <f t="shared" si="12"/>
        <v>0</v>
      </c>
      <c r="BS27" s="166"/>
      <c r="BT27" s="165"/>
      <c r="BU27" s="162">
        <f t="shared" si="13"/>
        <v>0</v>
      </c>
      <c r="BV27" s="166"/>
      <c r="BW27" s="165"/>
      <c r="BX27" s="162">
        <f t="shared" si="14"/>
        <v>0</v>
      </c>
      <c r="BY27" s="166"/>
      <c r="BZ27" s="165"/>
      <c r="CA27" s="162">
        <f t="shared" si="15"/>
        <v>0</v>
      </c>
      <c r="CB27" s="163">
        <f t="shared" si="24"/>
        <v>0</v>
      </c>
      <c r="CC27" s="162">
        <f t="shared" si="25"/>
        <v>0</v>
      </c>
      <c r="CG27" s="214"/>
      <c r="CH27" s="906"/>
      <c r="CI27" s="894"/>
    </row>
    <row r="28" spans="5:87" ht="24.75" customHeight="1">
      <c r="E28" s="211">
        <v>10</v>
      </c>
      <c r="F28" s="807"/>
      <c r="G28" s="808"/>
      <c r="H28" s="216"/>
      <c r="I28" s="210">
        <f t="shared" si="26"/>
        <v>0</v>
      </c>
      <c r="J28" s="209"/>
      <c r="K28" s="816"/>
      <c r="L28" s="817"/>
      <c r="M28" s="592" t="s">
        <v>141</v>
      </c>
      <c r="N28" s="578">
        <f t="shared" si="22"/>
        <v>0</v>
      </c>
      <c r="O28" s="579">
        <f t="shared" si="23"/>
        <v>0</v>
      </c>
      <c r="P28" s="580">
        <f t="shared" si="0"/>
        <v>0</v>
      </c>
      <c r="Q28" s="345"/>
      <c r="R28" s="165"/>
      <c r="S28" s="395">
        <f>SUM(Q28:R28)</f>
        <v>0</v>
      </c>
      <c r="T28" s="345"/>
      <c r="U28" s="165"/>
      <c r="V28" s="395">
        <f>SUM(T28:U28)</f>
        <v>0</v>
      </c>
      <c r="W28" s="345"/>
      <c r="X28" s="165"/>
      <c r="Y28" s="395">
        <f>SUM(W28:X28)</f>
        <v>0</v>
      </c>
      <c r="Z28" s="345"/>
      <c r="AA28" s="165"/>
      <c r="AB28" s="395">
        <f>SUM(Z28:AA28)</f>
        <v>0</v>
      </c>
      <c r="AC28" s="345"/>
      <c r="AD28" s="165"/>
      <c r="AE28" s="162">
        <f>SUM(AC28:AD28)</f>
        <v>0</v>
      </c>
      <c r="AF28" s="345"/>
      <c r="AG28" s="165"/>
      <c r="AH28" s="395">
        <f t="shared" si="1"/>
        <v>0</v>
      </c>
      <c r="AI28" s="398"/>
      <c r="AJ28" s="165"/>
      <c r="AK28" s="395">
        <f t="shared" si="2"/>
        <v>0</v>
      </c>
      <c r="AL28" s="398"/>
      <c r="AM28" s="165"/>
      <c r="AN28" s="395">
        <f t="shared" si="3"/>
        <v>0</v>
      </c>
      <c r="AO28" s="398"/>
      <c r="AP28" s="165"/>
      <c r="AQ28" s="395">
        <f t="shared" si="4"/>
        <v>0</v>
      </c>
      <c r="AR28" s="398"/>
      <c r="AS28" s="165"/>
      <c r="AT28" s="395">
        <f t="shared" si="5"/>
        <v>0</v>
      </c>
      <c r="AU28" s="398"/>
      <c r="AV28" s="165"/>
      <c r="AW28" s="395">
        <f t="shared" si="6"/>
        <v>0</v>
      </c>
      <c r="AX28" s="166"/>
      <c r="AY28" s="165"/>
      <c r="AZ28" s="162">
        <f>SUM(AX28:AY28)</f>
        <v>0</v>
      </c>
      <c r="BA28" s="166"/>
      <c r="BB28" s="165"/>
      <c r="BC28" s="162">
        <f t="shared" si="7"/>
        <v>0</v>
      </c>
      <c r="BD28" s="166"/>
      <c r="BE28" s="165"/>
      <c r="BF28" s="162">
        <f t="shared" si="8"/>
        <v>0</v>
      </c>
      <c r="BG28" s="166"/>
      <c r="BH28" s="165"/>
      <c r="BI28" s="162">
        <f t="shared" si="9"/>
        <v>0</v>
      </c>
      <c r="BJ28" s="166"/>
      <c r="BK28" s="165"/>
      <c r="BL28" s="162">
        <f t="shared" si="10"/>
        <v>0</v>
      </c>
      <c r="BM28" s="166"/>
      <c r="BN28" s="165"/>
      <c r="BO28" s="162">
        <f t="shared" si="11"/>
        <v>0</v>
      </c>
      <c r="BP28" s="166"/>
      <c r="BQ28" s="165"/>
      <c r="BR28" s="162">
        <f t="shared" si="12"/>
        <v>0</v>
      </c>
      <c r="BS28" s="166"/>
      <c r="BT28" s="165"/>
      <c r="BU28" s="162">
        <f t="shared" si="13"/>
        <v>0</v>
      </c>
      <c r="BV28" s="166"/>
      <c r="BW28" s="165"/>
      <c r="BX28" s="162">
        <f t="shared" si="14"/>
        <v>0</v>
      </c>
      <c r="BY28" s="166"/>
      <c r="BZ28" s="165"/>
      <c r="CA28" s="162">
        <f t="shared" si="15"/>
        <v>0</v>
      </c>
      <c r="CB28" s="163">
        <f t="shared" si="24"/>
        <v>0</v>
      </c>
      <c r="CC28" s="162">
        <f t="shared" si="25"/>
        <v>0</v>
      </c>
      <c r="CG28" s="214"/>
      <c r="CH28" s="215"/>
      <c r="CI28" s="214"/>
    </row>
    <row r="29" spans="5:87" ht="24.75" customHeight="1">
      <c r="E29" s="211">
        <v>11</v>
      </c>
      <c r="F29" s="807"/>
      <c r="G29" s="808"/>
      <c r="H29" s="216"/>
      <c r="I29" s="210">
        <f t="shared" si="26"/>
        <v>0</v>
      </c>
      <c r="J29" s="209"/>
      <c r="K29" s="816"/>
      <c r="L29" s="817"/>
      <c r="M29" s="592" t="s">
        <v>141</v>
      </c>
      <c r="N29" s="578">
        <f t="shared" si="22"/>
        <v>0</v>
      </c>
      <c r="O29" s="579">
        <f t="shared" si="23"/>
        <v>0</v>
      </c>
      <c r="P29" s="580">
        <f t="shared" si="0"/>
        <v>0</v>
      </c>
      <c r="Q29" s="345"/>
      <c r="R29" s="165"/>
      <c r="S29" s="395">
        <f aca="true" t="shared" si="27" ref="S29:S59">SUM(Q29:R29)</f>
        <v>0</v>
      </c>
      <c r="T29" s="345"/>
      <c r="U29" s="165"/>
      <c r="V29" s="395">
        <f aca="true" t="shared" si="28" ref="V29:V59">SUM(T29:U29)</f>
        <v>0</v>
      </c>
      <c r="W29" s="345"/>
      <c r="X29" s="165"/>
      <c r="Y29" s="395">
        <f aca="true" t="shared" si="29" ref="Y29:Y59">SUM(W29:X29)</f>
        <v>0</v>
      </c>
      <c r="Z29" s="345"/>
      <c r="AA29" s="165"/>
      <c r="AB29" s="395">
        <f aca="true" t="shared" si="30" ref="AB29:AB59">SUM(Z29:AA29)</f>
        <v>0</v>
      </c>
      <c r="AC29" s="345"/>
      <c r="AD29" s="165"/>
      <c r="AE29" s="162">
        <f aca="true" t="shared" si="31" ref="AE29:AE59">SUM(AC29:AD29)</f>
        <v>0</v>
      </c>
      <c r="AF29" s="345"/>
      <c r="AG29" s="165"/>
      <c r="AH29" s="395">
        <f aca="true" t="shared" si="32" ref="AH29:AH59">SUM(AF29:AG29)</f>
        <v>0</v>
      </c>
      <c r="AI29" s="398"/>
      <c r="AJ29" s="165"/>
      <c r="AK29" s="395">
        <f aca="true" t="shared" si="33" ref="AK29:AK59">SUM(AI29:AJ29)</f>
        <v>0</v>
      </c>
      <c r="AL29" s="398"/>
      <c r="AM29" s="165"/>
      <c r="AN29" s="395">
        <f aca="true" t="shared" si="34" ref="AN29:AN59">SUM(AL29:AM29)</f>
        <v>0</v>
      </c>
      <c r="AO29" s="398"/>
      <c r="AP29" s="165"/>
      <c r="AQ29" s="395">
        <f aca="true" t="shared" si="35" ref="AQ29:AQ59">SUM(AO29:AP29)</f>
        <v>0</v>
      </c>
      <c r="AR29" s="398"/>
      <c r="AS29" s="165"/>
      <c r="AT29" s="395">
        <f aca="true" t="shared" si="36" ref="AT29:AT59">SUM(AR29:AS29)</f>
        <v>0</v>
      </c>
      <c r="AU29" s="398"/>
      <c r="AV29" s="165"/>
      <c r="AW29" s="395">
        <f aca="true" t="shared" si="37" ref="AW29:AW59">SUM(AU29:AV29)</f>
        <v>0</v>
      </c>
      <c r="AX29" s="166"/>
      <c r="AY29" s="165"/>
      <c r="AZ29" s="162">
        <f aca="true" t="shared" si="38" ref="AZ29:AZ59">SUM(AX29:AY29)</f>
        <v>0</v>
      </c>
      <c r="BA29" s="166"/>
      <c r="BB29" s="165"/>
      <c r="BC29" s="162">
        <f aca="true" t="shared" si="39" ref="BC29:BC58">SUM(BA29:BB29)</f>
        <v>0</v>
      </c>
      <c r="BD29" s="166"/>
      <c r="BE29" s="165"/>
      <c r="BF29" s="162">
        <f aca="true" t="shared" si="40" ref="BF29:BF59">SUM(BD29:BE29)</f>
        <v>0</v>
      </c>
      <c r="BG29" s="166"/>
      <c r="BH29" s="165"/>
      <c r="BI29" s="162">
        <f aca="true" t="shared" si="41" ref="BI29:BI59">SUM(BG29:BH29)</f>
        <v>0</v>
      </c>
      <c r="BJ29" s="166"/>
      <c r="BK29" s="165"/>
      <c r="BL29" s="162">
        <f aca="true" t="shared" si="42" ref="BL29:BL59">SUM(BJ29:BK29)</f>
        <v>0</v>
      </c>
      <c r="BM29" s="166"/>
      <c r="BN29" s="165"/>
      <c r="BO29" s="162">
        <f aca="true" t="shared" si="43" ref="BO29:BO59">SUM(BM29:BN29)</f>
        <v>0</v>
      </c>
      <c r="BP29" s="166"/>
      <c r="BQ29" s="165"/>
      <c r="BR29" s="162">
        <f aca="true" t="shared" si="44" ref="BR29:BR59">SUM(BP29:BQ29)</f>
        <v>0</v>
      </c>
      <c r="BS29" s="166"/>
      <c r="BT29" s="165"/>
      <c r="BU29" s="162">
        <f aca="true" t="shared" si="45" ref="BU29:BU59">SUM(BS29:BT29)</f>
        <v>0</v>
      </c>
      <c r="BV29" s="166"/>
      <c r="BW29" s="165"/>
      <c r="BX29" s="162">
        <f aca="true" t="shared" si="46" ref="BX29:BX59">SUM(BV29:BW29)</f>
        <v>0</v>
      </c>
      <c r="BY29" s="166"/>
      <c r="BZ29" s="165"/>
      <c r="CA29" s="162">
        <f aca="true" t="shared" si="47" ref="CA29:CA59">SUM(BY29:BZ29)</f>
        <v>0</v>
      </c>
      <c r="CB29" s="163">
        <f t="shared" si="24"/>
        <v>0</v>
      </c>
      <c r="CC29" s="162">
        <f t="shared" si="25"/>
        <v>0</v>
      </c>
      <c r="CG29" s="214"/>
      <c r="CH29" s="215"/>
      <c r="CI29" s="214"/>
    </row>
    <row r="30" spans="5:87" ht="24.75" customHeight="1">
      <c r="E30" s="211">
        <v>12</v>
      </c>
      <c r="F30" s="807"/>
      <c r="G30" s="808"/>
      <c r="H30" s="216"/>
      <c r="I30" s="210">
        <f t="shared" si="26"/>
        <v>0</v>
      </c>
      <c r="J30" s="209"/>
      <c r="K30" s="816"/>
      <c r="L30" s="817"/>
      <c r="M30" s="592" t="s">
        <v>141</v>
      </c>
      <c r="N30" s="578">
        <f t="shared" si="22"/>
        <v>0</v>
      </c>
      <c r="O30" s="579">
        <f t="shared" si="23"/>
        <v>0</v>
      </c>
      <c r="P30" s="580">
        <f t="shared" si="0"/>
        <v>0</v>
      </c>
      <c r="Q30" s="345"/>
      <c r="R30" s="165"/>
      <c r="S30" s="395">
        <f t="shared" si="27"/>
        <v>0</v>
      </c>
      <c r="T30" s="345"/>
      <c r="U30" s="165"/>
      <c r="V30" s="395">
        <f t="shared" si="28"/>
        <v>0</v>
      </c>
      <c r="W30" s="345"/>
      <c r="X30" s="165"/>
      <c r="Y30" s="395">
        <f t="shared" si="29"/>
        <v>0</v>
      </c>
      <c r="Z30" s="345"/>
      <c r="AA30" s="165"/>
      <c r="AB30" s="395">
        <f t="shared" si="30"/>
        <v>0</v>
      </c>
      <c r="AC30" s="345"/>
      <c r="AD30" s="165"/>
      <c r="AE30" s="162">
        <f t="shared" si="31"/>
        <v>0</v>
      </c>
      <c r="AF30" s="345"/>
      <c r="AG30" s="165"/>
      <c r="AH30" s="395">
        <f t="shared" si="32"/>
        <v>0</v>
      </c>
      <c r="AI30" s="398"/>
      <c r="AJ30" s="165"/>
      <c r="AK30" s="395">
        <f t="shared" si="33"/>
        <v>0</v>
      </c>
      <c r="AL30" s="398"/>
      <c r="AM30" s="165"/>
      <c r="AN30" s="395">
        <f t="shared" si="34"/>
        <v>0</v>
      </c>
      <c r="AO30" s="398"/>
      <c r="AP30" s="165"/>
      <c r="AQ30" s="395">
        <f t="shared" si="35"/>
        <v>0</v>
      </c>
      <c r="AR30" s="398"/>
      <c r="AS30" s="165"/>
      <c r="AT30" s="395">
        <f t="shared" si="36"/>
        <v>0</v>
      </c>
      <c r="AU30" s="398"/>
      <c r="AV30" s="165"/>
      <c r="AW30" s="395">
        <f t="shared" si="37"/>
        <v>0</v>
      </c>
      <c r="AX30" s="166"/>
      <c r="AY30" s="165"/>
      <c r="AZ30" s="162">
        <f t="shared" si="38"/>
        <v>0</v>
      </c>
      <c r="BA30" s="166"/>
      <c r="BB30" s="165"/>
      <c r="BC30" s="162">
        <f t="shared" si="39"/>
        <v>0</v>
      </c>
      <c r="BD30" s="166"/>
      <c r="BE30" s="165"/>
      <c r="BF30" s="162">
        <f t="shared" si="40"/>
        <v>0</v>
      </c>
      <c r="BG30" s="166"/>
      <c r="BH30" s="165"/>
      <c r="BI30" s="162">
        <f t="shared" si="41"/>
        <v>0</v>
      </c>
      <c r="BJ30" s="166"/>
      <c r="BK30" s="165"/>
      <c r="BL30" s="162">
        <f t="shared" si="42"/>
        <v>0</v>
      </c>
      <c r="BM30" s="166"/>
      <c r="BN30" s="165"/>
      <c r="BO30" s="162">
        <f t="shared" si="43"/>
        <v>0</v>
      </c>
      <c r="BP30" s="166"/>
      <c r="BQ30" s="165"/>
      <c r="BR30" s="162">
        <f t="shared" si="44"/>
        <v>0</v>
      </c>
      <c r="BS30" s="166"/>
      <c r="BT30" s="165"/>
      <c r="BU30" s="162">
        <f t="shared" si="45"/>
        <v>0</v>
      </c>
      <c r="BV30" s="166"/>
      <c r="BW30" s="165"/>
      <c r="BX30" s="162">
        <f t="shared" si="46"/>
        <v>0</v>
      </c>
      <c r="BY30" s="166"/>
      <c r="BZ30" s="165"/>
      <c r="CA30" s="162">
        <f t="shared" si="47"/>
        <v>0</v>
      </c>
      <c r="CB30" s="163">
        <f t="shared" si="24"/>
        <v>0</v>
      </c>
      <c r="CC30" s="162">
        <f t="shared" si="25"/>
        <v>0</v>
      </c>
      <c r="CG30" s="214"/>
      <c r="CH30" s="215"/>
      <c r="CI30" s="214"/>
    </row>
    <row r="31" spans="5:87" ht="24.75" customHeight="1">
      <c r="E31" s="211">
        <v>13</v>
      </c>
      <c r="F31" s="807"/>
      <c r="G31" s="808"/>
      <c r="H31" s="216"/>
      <c r="I31" s="210">
        <f t="shared" si="26"/>
        <v>0</v>
      </c>
      <c r="J31" s="209"/>
      <c r="K31" s="816"/>
      <c r="L31" s="817"/>
      <c r="M31" s="592" t="s">
        <v>141</v>
      </c>
      <c r="N31" s="578">
        <f t="shared" si="22"/>
        <v>0</v>
      </c>
      <c r="O31" s="579">
        <f t="shared" si="23"/>
        <v>0</v>
      </c>
      <c r="P31" s="580">
        <f t="shared" si="0"/>
        <v>0</v>
      </c>
      <c r="Q31" s="345"/>
      <c r="R31" s="165"/>
      <c r="S31" s="395">
        <f t="shared" si="27"/>
        <v>0</v>
      </c>
      <c r="T31" s="345"/>
      <c r="U31" s="165"/>
      <c r="V31" s="395">
        <f t="shared" si="28"/>
        <v>0</v>
      </c>
      <c r="W31" s="345"/>
      <c r="X31" s="165"/>
      <c r="Y31" s="395">
        <f t="shared" si="29"/>
        <v>0</v>
      </c>
      <c r="Z31" s="345"/>
      <c r="AA31" s="165"/>
      <c r="AB31" s="395">
        <f t="shared" si="30"/>
        <v>0</v>
      </c>
      <c r="AC31" s="345"/>
      <c r="AD31" s="165"/>
      <c r="AE31" s="162">
        <f t="shared" si="31"/>
        <v>0</v>
      </c>
      <c r="AF31" s="345"/>
      <c r="AG31" s="165"/>
      <c r="AH31" s="395">
        <f t="shared" si="32"/>
        <v>0</v>
      </c>
      <c r="AI31" s="398"/>
      <c r="AJ31" s="165"/>
      <c r="AK31" s="395">
        <f t="shared" si="33"/>
        <v>0</v>
      </c>
      <c r="AL31" s="398"/>
      <c r="AM31" s="165"/>
      <c r="AN31" s="395">
        <f t="shared" si="34"/>
        <v>0</v>
      </c>
      <c r="AO31" s="398"/>
      <c r="AP31" s="165"/>
      <c r="AQ31" s="395">
        <f t="shared" si="35"/>
        <v>0</v>
      </c>
      <c r="AR31" s="398"/>
      <c r="AS31" s="165"/>
      <c r="AT31" s="395">
        <f t="shared" si="36"/>
        <v>0</v>
      </c>
      <c r="AU31" s="398"/>
      <c r="AV31" s="165"/>
      <c r="AW31" s="395">
        <f t="shared" si="37"/>
        <v>0</v>
      </c>
      <c r="AX31" s="166"/>
      <c r="AY31" s="165"/>
      <c r="AZ31" s="162">
        <f t="shared" si="38"/>
        <v>0</v>
      </c>
      <c r="BA31" s="166"/>
      <c r="BB31" s="165"/>
      <c r="BC31" s="162">
        <f t="shared" si="39"/>
        <v>0</v>
      </c>
      <c r="BD31" s="166"/>
      <c r="BE31" s="165"/>
      <c r="BF31" s="162">
        <f t="shared" si="40"/>
        <v>0</v>
      </c>
      <c r="BG31" s="166"/>
      <c r="BH31" s="165"/>
      <c r="BI31" s="162">
        <f t="shared" si="41"/>
        <v>0</v>
      </c>
      <c r="BJ31" s="166"/>
      <c r="BK31" s="165"/>
      <c r="BL31" s="162">
        <f t="shared" si="42"/>
        <v>0</v>
      </c>
      <c r="BM31" s="166"/>
      <c r="BN31" s="165"/>
      <c r="BO31" s="162">
        <f t="shared" si="43"/>
        <v>0</v>
      </c>
      <c r="BP31" s="166"/>
      <c r="BQ31" s="165"/>
      <c r="BR31" s="162">
        <f t="shared" si="44"/>
        <v>0</v>
      </c>
      <c r="BS31" s="166"/>
      <c r="BT31" s="165"/>
      <c r="BU31" s="162">
        <f t="shared" si="45"/>
        <v>0</v>
      </c>
      <c r="BV31" s="166"/>
      <c r="BW31" s="165"/>
      <c r="BX31" s="162">
        <f t="shared" si="46"/>
        <v>0</v>
      </c>
      <c r="BY31" s="166"/>
      <c r="BZ31" s="165"/>
      <c r="CA31" s="162">
        <f t="shared" si="47"/>
        <v>0</v>
      </c>
      <c r="CB31" s="163">
        <f t="shared" si="24"/>
        <v>0</v>
      </c>
      <c r="CC31" s="162">
        <f t="shared" si="25"/>
        <v>0</v>
      </c>
      <c r="CG31" s="214"/>
      <c r="CH31" s="215"/>
      <c r="CI31" s="214"/>
    </row>
    <row r="32" spans="5:87" ht="24.75" customHeight="1">
      <c r="E32" s="211">
        <v>14</v>
      </c>
      <c r="F32" s="807"/>
      <c r="G32" s="808"/>
      <c r="H32" s="216"/>
      <c r="I32" s="210">
        <f t="shared" si="26"/>
        <v>0</v>
      </c>
      <c r="J32" s="209"/>
      <c r="K32" s="816"/>
      <c r="L32" s="817"/>
      <c r="M32" s="592" t="s">
        <v>141</v>
      </c>
      <c r="N32" s="578">
        <f t="shared" si="22"/>
        <v>0</v>
      </c>
      <c r="O32" s="579">
        <f t="shared" si="23"/>
        <v>0</v>
      </c>
      <c r="P32" s="580">
        <f t="shared" si="0"/>
        <v>0</v>
      </c>
      <c r="Q32" s="345"/>
      <c r="R32" s="165"/>
      <c r="S32" s="395">
        <f t="shared" si="27"/>
        <v>0</v>
      </c>
      <c r="T32" s="345"/>
      <c r="U32" s="165"/>
      <c r="V32" s="395">
        <f t="shared" si="28"/>
        <v>0</v>
      </c>
      <c r="W32" s="345"/>
      <c r="X32" s="165"/>
      <c r="Y32" s="395">
        <f t="shared" si="29"/>
        <v>0</v>
      </c>
      <c r="Z32" s="345"/>
      <c r="AA32" s="165"/>
      <c r="AB32" s="395">
        <f t="shared" si="30"/>
        <v>0</v>
      </c>
      <c r="AC32" s="345"/>
      <c r="AD32" s="165"/>
      <c r="AE32" s="162">
        <f t="shared" si="31"/>
        <v>0</v>
      </c>
      <c r="AF32" s="345"/>
      <c r="AG32" s="165"/>
      <c r="AH32" s="395">
        <f t="shared" si="32"/>
        <v>0</v>
      </c>
      <c r="AI32" s="398"/>
      <c r="AJ32" s="165"/>
      <c r="AK32" s="395">
        <f t="shared" si="33"/>
        <v>0</v>
      </c>
      <c r="AL32" s="398"/>
      <c r="AM32" s="165"/>
      <c r="AN32" s="395">
        <f t="shared" si="34"/>
        <v>0</v>
      </c>
      <c r="AO32" s="398"/>
      <c r="AP32" s="165"/>
      <c r="AQ32" s="395">
        <f t="shared" si="35"/>
        <v>0</v>
      </c>
      <c r="AR32" s="398"/>
      <c r="AS32" s="165"/>
      <c r="AT32" s="395">
        <f t="shared" si="36"/>
        <v>0</v>
      </c>
      <c r="AU32" s="398"/>
      <c r="AV32" s="165"/>
      <c r="AW32" s="395">
        <f t="shared" si="37"/>
        <v>0</v>
      </c>
      <c r="AX32" s="166"/>
      <c r="AY32" s="165"/>
      <c r="AZ32" s="162">
        <f t="shared" si="38"/>
        <v>0</v>
      </c>
      <c r="BA32" s="166"/>
      <c r="BB32" s="165"/>
      <c r="BC32" s="162">
        <f t="shared" si="39"/>
        <v>0</v>
      </c>
      <c r="BD32" s="166"/>
      <c r="BE32" s="165"/>
      <c r="BF32" s="162">
        <f t="shared" si="40"/>
        <v>0</v>
      </c>
      <c r="BG32" s="166"/>
      <c r="BH32" s="165"/>
      <c r="BI32" s="162">
        <f t="shared" si="41"/>
        <v>0</v>
      </c>
      <c r="BJ32" s="166"/>
      <c r="BK32" s="165"/>
      <c r="BL32" s="162">
        <f t="shared" si="42"/>
        <v>0</v>
      </c>
      <c r="BM32" s="166"/>
      <c r="BN32" s="165"/>
      <c r="BO32" s="162">
        <f t="shared" si="43"/>
        <v>0</v>
      </c>
      <c r="BP32" s="166"/>
      <c r="BQ32" s="165"/>
      <c r="BR32" s="162">
        <f t="shared" si="44"/>
        <v>0</v>
      </c>
      <c r="BS32" s="166"/>
      <c r="BT32" s="165"/>
      <c r="BU32" s="162">
        <f t="shared" si="45"/>
        <v>0</v>
      </c>
      <c r="BV32" s="166"/>
      <c r="BW32" s="165"/>
      <c r="BX32" s="162">
        <f t="shared" si="46"/>
        <v>0</v>
      </c>
      <c r="BY32" s="166"/>
      <c r="BZ32" s="165"/>
      <c r="CA32" s="162">
        <f t="shared" si="47"/>
        <v>0</v>
      </c>
      <c r="CB32" s="163">
        <f t="shared" si="24"/>
        <v>0</v>
      </c>
      <c r="CC32" s="162">
        <f t="shared" si="25"/>
        <v>0</v>
      </c>
      <c r="CG32" s="214"/>
      <c r="CH32" s="215"/>
      <c r="CI32" s="214"/>
    </row>
    <row r="33" spans="5:87" ht="24.75" customHeight="1">
      <c r="E33" s="211">
        <v>15</v>
      </c>
      <c r="F33" s="807"/>
      <c r="G33" s="808"/>
      <c r="H33" s="216"/>
      <c r="I33" s="210">
        <f t="shared" si="26"/>
        <v>0</v>
      </c>
      <c r="J33" s="209"/>
      <c r="K33" s="816"/>
      <c r="L33" s="817"/>
      <c r="M33" s="592" t="s">
        <v>141</v>
      </c>
      <c r="N33" s="578">
        <f t="shared" si="22"/>
        <v>0</v>
      </c>
      <c r="O33" s="579">
        <f t="shared" si="23"/>
        <v>0</v>
      </c>
      <c r="P33" s="580">
        <f t="shared" si="0"/>
        <v>0</v>
      </c>
      <c r="Q33" s="345"/>
      <c r="R33" s="165"/>
      <c r="S33" s="395">
        <f t="shared" si="27"/>
        <v>0</v>
      </c>
      <c r="T33" s="345"/>
      <c r="U33" s="165"/>
      <c r="V33" s="395">
        <f t="shared" si="28"/>
        <v>0</v>
      </c>
      <c r="W33" s="345"/>
      <c r="X33" s="165"/>
      <c r="Y33" s="395">
        <f t="shared" si="29"/>
        <v>0</v>
      </c>
      <c r="Z33" s="345"/>
      <c r="AA33" s="165"/>
      <c r="AB33" s="395">
        <f t="shared" si="30"/>
        <v>0</v>
      </c>
      <c r="AC33" s="345"/>
      <c r="AD33" s="165"/>
      <c r="AE33" s="162">
        <f t="shared" si="31"/>
        <v>0</v>
      </c>
      <c r="AF33" s="345"/>
      <c r="AG33" s="165"/>
      <c r="AH33" s="395">
        <f t="shared" si="32"/>
        <v>0</v>
      </c>
      <c r="AI33" s="398"/>
      <c r="AJ33" s="165"/>
      <c r="AK33" s="395">
        <f t="shared" si="33"/>
        <v>0</v>
      </c>
      <c r="AL33" s="398"/>
      <c r="AM33" s="165"/>
      <c r="AN33" s="395">
        <f t="shared" si="34"/>
        <v>0</v>
      </c>
      <c r="AO33" s="398"/>
      <c r="AP33" s="165"/>
      <c r="AQ33" s="395">
        <f t="shared" si="35"/>
        <v>0</v>
      </c>
      <c r="AR33" s="398"/>
      <c r="AS33" s="165"/>
      <c r="AT33" s="395">
        <f t="shared" si="36"/>
        <v>0</v>
      </c>
      <c r="AU33" s="398"/>
      <c r="AV33" s="165"/>
      <c r="AW33" s="395">
        <f t="shared" si="37"/>
        <v>0</v>
      </c>
      <c r="AX33" s="166"/>
      <c r="AY33" s="165"/>
      <c r="AZ33" s="162">
        <f t="shared" si="38"/>
        <v>0</v>
      </c>
      <c r="BA33" s="166"/>
      <c r="BB33" s="165"/>
      <c r="BC33" s="162">
        <f t="shared" si="39"/>
        <v>0</v>
      </c>
      <c r="BD33" s="166"/>
      <c r="BE33" s="165"/>
      <c r="BF33" s="162">
        <f t="shared" si="40"/>
        <v>0</v>
      </c>
      <c r="BG33" s="166"/>
      <c r="BH33" s="165"/>
      <c r="BI33" s="162">
        <f t="shared" si="41"/>
        <v>0</v>
      </c>
      <c r="BJ33" s="166"/>
      <c r="BK33" s="165"/>
      <c r="BL33" s="162">
        <f t="shared" si="42"/>
        <v>0</v>
      </c>
      <c r="BM33" s="166"/>
      <c r="BN33" s="165"/>
      <c r="BO33" s="162">
        <f t="shared" si="43"/>
        <v>0</v>
      </c>
      <c r="BP33" s="166"/>
      <c r="BQ33" s="165"/>
      <c r="BR33" s="162">
        <f t="shared" si="44"/>
        <v>0</v>
      </c>
      <c r="BS33" s="166"/>
      <c r="BT33" s="165"/>
      <c r="BU33" s="162">
        <f t="shared" si="45"/>
        <v>0</v>
      </c>
      <c r="BV33" s="166"/>
      <c r="BW33" s="165"/>
      <c r="BX33" s="162">
        <f t="shared" si="46"/>
        <v>0</v>
      </c>
      <c r="BY33" s="166"/>
      <c r="BZ33" s="165"/>
      <c r="CA33" s="162">
        <f t="shared" si="47"/>
        <v>0</v>
      </c>
      <c r="CB33" s="163">
        <f t="shared" si="24"/>
        <v>0</v>
      </c>
      <c r="CC33" s="162">
        <f t="shared" si="25"/>
        <v>0</v>
      </c>
      <c r="CG33" s="214"/>
      <c r="CH33" s="215"/>
      <c r="CI33" s="214"/>
    </row>
    <row r="34" spans="5:87" ht="24.75" customHeight="1">
      <c r="E34" s="211">
        <v>16</v>
      </c>
      <c r="F34" s="807"/>
      <c r="G34" s="808"/>
      <c r="H34" s="216"/>
      <c r="I34" s="210">
        <f t="shared" si="26"/>
        <v>0</v>
      </c>
      <c r="J34" s="209"/>
      <c r="K34" s="816"/>
      <c r="L34" s="817"/>
      <c r="M34" s="592" t="s">
        <v>141</v>
      </c>
      <c r="N34" s="578">
        <f t="shared" si="22"/>
        <v>0</v>
      </c>
      <c r="O34" s="579">
        <f t="shared" si="23"/>
        <v>0</v>
      </c>
      <c r="P34" s="580">
        <f t="shared" si="0"/>
        <v>0</v>
      </c>
      <c r="Q34" s="345"/>
      <c r="R34" s="165"/>
      <c r="S34" s="395">
        <f t="shared" si="27"/>
        <v>0</v>
      </c>
      <c r="T34" s="345"/>
      <c r="U34" s="165"/>
      <c r="V34" s="395">
        <f t="shared" si="28"/>
        <v>0</v>
      </c>
      <c r="W34" s="345"/>
      <c r="X34" s="165"/>
      <c r="Y34" s="395">
        <f t="shared" si="29"/>
        <v>0</v>
      </c>
      <c r="Z34" s="345"/>
      <c r="AA34" s="165"/>
      <c r="AB34" s="395">
        <f t="shared" si="30"/>
        <v>0</v>
      </c>
      <c r="AC34" s="345"/>
      <c r="AD34" s="165"/>
      <c r="AE34" s="162">
        <f t="shared" si="31"/>
        <v>0</v>
      </c>
      <c r="AF34" s="345"/>
      <c r="AG34" s="165"/>
      <c r="AH34" s="395">
        <f t="shared" si="32"/>
        <v>0</v>
      </c>
      <c r="AI34" s="398"/>
      <c r="AJ34" s="165"/>
      <c r="AK34" s="395">
        <f t="shared" si="33"/>
        <v>0</v>
      </c>
      <c r="AL34" s="398"/>
      <c r="AM34" s="165"/>
      <c r="AN34" s="395">
        <f t="shared" si="34"/>
        <v>0</v>
      </c>
      <c r="AO34" s="398"/>
      <c r="AP34" s="165"/>
      <c r="AQ34" s="395">
        <f t="shared" si="35"/>
        <v>0</v>
      </c>
      <c r="AR34" s="398"/>
      <c r="AS34" s="165"/>
      <c r="AT34" s="395">
        <f t="shared" si="36"/>
        <v>0</v>
      </c>
      <c r="AU34" s="398"/>
      <c r="AV34" s="165"/>
      <c r="AW34" s="395">
        <f t="shared" si="37"/>
        <v>0</v>
      </c>
      <c r="AX34" s="166"/>
      <c r="AY34" s="165"/>
      <c r="AZ34" s="162">
        <f t="shared" si="38"/>
        <v>0</v>
      </c>
      <c r="BA34" s="166"/>
      <c r="BB34" s="165"/>
      <c r="BC34" s="162">
        <f t="shared" si="39"/>
        <v>0</v>
      </c>
      <c r="BD34" s="166"/>
      <c r="BE34" s="165"/>
      <c r="BF34" s="162">
        <f t="shared" si="40"/>
        <v>0</v>
      </c>
      <c r="BG34" s="166"/>
      <c r="BH34" s="165"/>
      <c r="BI34" s="162">
        <f t="shared" si="41"/>
        <v>0</v>
      </c>
      <c r="BJ34" s="166"/>
      <c r="BK34" s="165"/>
      <c r="BL34" s="162">
        <f t="shared" si="42"/>
        <v>0</v>
      </c>
      <c r="BM34" s="166"/>
      <c r="BN34" s="165"/>
      <c r="BO34" s="162">
        <f t="shared" si="43"/>
        <v>0</v>
      </c>
      <c r="BP34" s="166"/>
      <c r="BQ34" s="165"/>
      <c r="BR34" s="162">
        <f t="shared" si="44"/>
        <v>0</v>
      </c>
      <c r="BS34" s="166"/>
      <c r="BT34" s="165"/>
      <c r="BU34" s="162">
        <f t="shared" si="45"/>
        <v>0</v>
      </c>
      <c r="BV34" s="166"/>
      <c r="BW34" s="165"/>
      <c r="BX34" s="162">
        <f t="shared" si="46"/>
        <v>0</v>
      </c>
      <c r="BY34" s="166"/>
      <c r="BZ34" s="165"/>
      <c r="CA34" s="162">
        <f t="shared" si="47"/>
        <v>0</v>
      </c>
      <c r="CB34" s="163">
        <f t="shared" si="24"/>
        <v>0</v>
      </c>
      <c r="CC34" s="162">
        <f t="shared" si="25"/>
        <v>0</v>
      </c>
      <c r="CG34" s="214"/>
      <c r="CH34" s="215"/>
      <c r="CI34" s="214"/>
    </row>
    <row r="35" spans="5:87" ht="24.75" customHeight="1">
      <c r="E35" s="211">
        <v>17</v>
      </c>
      <c r="F35" s="807"/>
      <c r="G35" s="808"/>
      <c r="H35" s="216"/>
      <c r="I35" s="210">
        <f t="shared" si="26"/>
        <v>0</v>
      </c>
      <c r="J35" s="209"/>
      <c r="K35" s="816"/>
      <c r="L35" s="817"/>
      <c r="M35" s="592" t="s">
        <v>141</v>
      </c>
      <c r="N35" s="578">
        <f t="shared" si="22"/>
        <v>0</v>
      </c>
      <c r="O35" s="579">
        <f t="shared" si="23"/>
        <v>0</v>
      </c>
      <c r="P35" s="580">
        <f t="shared" si="0"/>
        <v>0</v>
      </c>
      <c r="Q35" s="345"/>
      <c r="R35" s="165"/>
      <c r="S35" s="395">
        <f t="shared" si="27"/>
        <v>0</v>
      </c>
      <c r="T35" s="345"/>
      <c r="U35" s="165"/>
      <c r="V35" s="395">
        <f t="shared" si="28"/>
        <v>0</v>
      </c>
      <c r="W35" s="345"/>
      <c r="X35" s="165"/>
      <c r="Y35" s="395">
        <f t="shared" si="29"/>
        <v>0</v>
      </c>
      <c r="Z35" s="345"/>
      <c r="AA35" s="165"/>
      <c r="AB35" s="395">
        <f t="shared" si="30"/>
        <v>0</v>
      </c>
      <c r="AC35" s="345"/>
      <c r="AD35" s="165"/>
      <c r="AE35" s="162">
        <f t="shared" si="31"/>
        <v>0</v>
      </c>
      <c r="AF35" s="345"/>
      <c r="AG35" s="165"/>
      <c r="AH35" s="395">
        <f t="shared" si="32"/>
        <v>0</v>
      </c>
      <c r="AI35" s="398"/>
      <c r="AJ35" s="165"/>
      <c r="AK35" s="395">
        <f t="shared" si="33"/>
        <v>0</v>
      </c>
      <c r="AL35" s="398"/>
      <c r="AM35" s="165"/>
      <c r="AN35" s="395">
        <f t="shared" si="34"/>
        <v>0</v>
      </c>
      <c r="AO35" s="398"/>
      <c r="AP35" s="165"/>
      <c r="AQ35" s="395">
        <f t="shared" si="35"/>
        <v>0</v>
      </c>
      <c r="AR35" s="398"/>
      <c r="AS35" s="165"/>
      <c r="AT35" s="395">
        <f t="shared" si="36"/>
        <v>0</v>
      </c>
      <c r="AU35" s="398"/>
      <c r="AV35" s="165"/>
      <c r="AW35" s="395">
        <f t="shared" si="37"/>
        <v>0</v>
      </c>
      <c r="AX35" s="166"/>
      <c r="AY35" s="165"/>
      <c r="AZ35" s="162">
        <f t="shared" si="38"/>
        <v>0</v>
      </c>
      <c r="BA35" s="166"/>
      <c r="BB35" s="165"/>
      <c r="BC35" s="162">
        <f t="shared" si="39"/>
        <v>0</v>
      </c>
      <c r="BD35" s="166"/>
      <c r="BE35" s="165"/>
      <c r="BF35" s="162">
        <f t="shared" si="40"/>
        <v>0</v>
      </c>
      <c r="BG35" s="166"/>
      <c r="BH35" s="165"/>
      <c r="BI35" s="162">
        <f t="shared" si="41"/>
        <v>0</v>
      </c>
      <c r="BJ35" s="166"/>
      <c r="BK35" s="165"/>
      <c r="BL35" s="162">
        <f t="shared" si="42"/>
        <v>0</v>
      </c>
      <c r="BM35" s="166"/>
      <c r="BN35" s="165"/>
      <c r="BO35" s="162">
        <f t="shared" si="43"/>
        <v>0</v>
      </c>
      <c r="BP35" s="166"/>
      <c r="BQ35" s="165"/>
      <c r="BR35" s="162">
        <f t="shared" si="44"/>
        <v>0</v>
      </c>
      <c r="BS35" s="166"/>
      <c r="BT35" s="165"/>
      <c r="BU35" s="162">
        <f t="shared" si="45"/>
        <v>0</v>
      </c>
      <c r="BV35" s="166"/>
      <c r="BW35" s="165"/>
      <c r="BX35" s="162">
        <f t="shared" si="46"/>
        <v>0</v>
      </c>
      <c r="BY35" s="166"/>
      <c r="BZ35" s="165"/>
      <c r="CA35" s="162">
        <f t="shared" si="47"/>
        <v>0</v>
      </c>
      <c r="CB35" s="163">
        <f t="shared" si="24"/>
        <v>0</v>
      </c>
      <c r="CC35" s="162">
        <f t="shared" si="25"/>
        <v>0</v>
      </c>
      <c r="CG35" s="214"/>
      <c r="CH35" s="215"/>
      <c r="CI35" s="214"/>
    </row>
    <row r="36" spans="5:87" ht="24.75" customHeight="1">
      <c r="E36" s="211">
        <v>18</v>
      </c>
      <c r="F36" s="807"/>
      <c r="G36" s="808"/>
      <c r="H36" s="216"/>
      <c r="I36" s="210">
        <f t="shared" si="26"/>
        <v>0</v>
      </c>
      <c r="J36" s="209"/>
      <c r="K36" s="816"/>
      <c r="L36" s="817"/>
      <c r="M36" s="592" t="s">
        <v>141</v>
      </c>
      <c r="N36" s="578">
        <f t="shared" si="22"/>
        <v>0</v>
      </c>
      <c r="O36" s="579">
        <f t="shared" si="23"/>
        <v>0</v>
      </c>
      <c r="P36" s="580">
        <f t="shared" si="0"/>
        <v>0</v>
      </c>
      <c r="Q36" s="345"/>
      <c r="R36" s="165"/>
      <c r="S36" s="395">
        <f t="shared" si="27"/>
        <v>0</v>
      </c>
      <c r="T36" s="345"/>
      <c r="U36" s="165"/>
      <c r="V36" s="395">
        <f t="shared" si="28"/>
        <v>0</v>
      </c>
      <c r="W36" s="345"/>
      <c r="X36" s="165"/>
      <c r="Y36" s="395">
        <f t="shared" si="29"/>
        <v>0</v>
      </c>
      <c r="Z36" s="345"/>
      <c r="AA36" s="165"/>
      <c r="AB36" s="395">
        <f t="shared" si="30"/>
        <v>0</v>
      </c>
      <c r="AC36" s="345"/>
      <c r="AD36" s="165"/>
      <c r="AE36" s="162">
        <f t="shared" si="31"/>
        <v>0</v>
      </c>
      <c r="AF36" s="345"/>
      <c r="AG36" s="165"/>
      <c r="AH36" s="395">
        <f t="shared" si="32"/>
        <v>0</v>
      </c>
      <c r="AI36" s="398"/>
      <c r="AJ36" s="165"/>
      <c r="AK36" s="395">
        <f t="shared" si="33"/>
        <v>0</v>
      </c>
      <c r="AL36" s="398"/>
      <c r="AM36" s="165"/>
      <c r="AN36" s="395">
        <f t="shared" si="34"/>
        <v>0</v>
      </c>
      <c r="AO36" s="398"/>
      <c r="AP36" s="165"/>
      <c r="AQ36" s="395">
        <f t="shared" si="35"/>
        <v>0</v>
      </c>
      <c r="AR36" s="398"/>
      <c r="AS36" s="165"/>
      <c r="AT36" s="395">
        <f t="shared" si="36"/>
        <v>0</v>
      </c>
      <c r="AU36" s="398"/>
      <c r="AV36" s="165"/>
      <c r="AW36" s="395">
        <f t="shared" si="37"/>
        <v>0</v>
      </c>
      <c r="AX36" s="166"/>
      <c r="AY36" s="165"/>
      <c r="AZ36" s="162">
        <f t="shared" si="38"/>
        <v>0</v>
      </c>
      <c r="BA36" s="166"/>
      <c r="BB36" s="165"/>
      <c r="BC36" s="162">
        <f t="shared" si="39"/>
        <v>0</v>
      </c>
      <c r="BD36" s="166"/>
      <c r="BE36" s="165"/>
      <c r="BF36" s="162">
        <f t="shared" si="40"/>
        <v>0</v>
      </c>
      <c r="BG36" s="166"/>
      <c r="BH36" s="165"/>
      <c r="BI36" s="162">
        <f t="shared" si="41"/>
        <v>0</v>
      </c>
      <c r="BJ36" s="166"/>
      <c r="BK36" s="165"/>
      <c r="BL36" s="162">
        <f t="shared" si="42"/>
        <v>0</v>
      </c>
      <c r="BM36" s="166"/>
      <c r="BN36" s="165"/>
      <c r="BO36" s="162">
        <f t="shared" si="43"/>
        <v>0</v>
      </c>
      <c r="BP36" s="166"/>
      <c r="BQ36" s="165"/>
      <c r="BR36" s="162">
        <f t="shared" si="44"/>
        <v>0</v>
      </c>
      <c r="BS36" s="166"/>
      <c r="BT36" s="165"/>
      <c r="BU36" s="162">
        <f t="shared" si="45"/>
        <v>0</v>
      </c>
      <c r="BV36" s="166"/>
      <c r="BW36" s="165"/>
      <c r="BX36" s="162">
        <f t="shared" si="46"/>
        <v>0</v>
      </c>
      <c r="BY36" s="166"/>
      <c r="BZ36" s="165"/>
      <c r="CA36" s="162">
        <f t="shared" si="47"/>
        <v>0</v>
      </c>
      <c r="CB36" s="163">
        <f t="shared" si="24"/>
        <v>0</v>
      </c>
      <c r="CC36" s="162">
        <f t="shared" si="25"/>
        <v>0</v>
      </c>
      <c r="CG36" s="214"/>
      <c r="CH36" s="215"/>
      <c r="CI36" s="214"/>
    </row>
    <row r="37" spans="5:87" ht="24.75" customHeight="1">
      <c r="E37" s="211">
        <v>19</v>
      </c>
      <c r="F37" s="807"/>
      <c r="G37" s="808"/>
      <c r="H37" s="216"/>
      <c r="I37" s="210">
        <f t="shared" si="26"/>
        <v>0</v>
      </c>
      <c r="J37" s="209"/>
      <c r="K37" s="816"/>
      <c r="L37" s="817"/>
      <c r="M37" s="592" t="s">
        <v>141</v>
      </c>
      <c r="N37" s="578">
        <f t="shared" si="22"/>
        <v>0</v>
      </c>
      <c r="O37" s="579">
        <f t="shared" si="23"/>
        <v>0</v>
      </c>
      <c r="P37" s="580">
        <f t="shared" si="0"/>
        <v>0</v>
      </c>
      <c r="Q37" s="345"/>
      <c r="R37" s="165"/>
      <c r="S37" s="395">
        <f t="shared" si="27"/>
        <v>0</v>
      </c>
      <c r="T37" s="345"/>
      <c r="U37" s="165"/>
      <c r="V37" s="395">
        <f t="shared" si="28"/>
        <v>0</v>
      </c>
      <c r="W37" s="345"/>
      <c r="X37" s="165"/>
      <c r="Y37" s="395">
        <f t="shared" si="29"/>
        <v>0</v>
      </c>
      <c r="Z37" s="345"/>
      <c r="AA37" s="165"/>
      <c r="AB37" s="395">
        <f t="shared" si="30"/>
        <v>0</v>
      </c>
      <c r="AC37" s="345"/>
      <c r="AD37" s="165"/>
      <c r="AE37" s="162">
        <f t="shared" si="31"/>
        <v>0</v>
      </c>
      <c r="AF37" s="345"/>
      <c r="AG37" s="165"/>
      <c r="AH37" s="395">
        <f t="shared" si="32"/>
        <v>0</v>
      </c>
      <c r="AI37" s="398"/>
      <c r="AJ37" s="165"/>
      <c r="AK37" s="395">
        <f t="shared" si="33"/>
        <v>0</v>
      </c>
      <c r="AL37" s="398"/>
      <c r="AM37" s="165"/>
      <c r="AN37" s="395">
        <f t="shared" si="34"/>
        <v>0</v>
      </c>
      <c r="AO37" s="398"/>
      <c r="AP37" s="165"/>
      <c r="AQ37" s="395">
        <f t="shared" si="35"/>
        <v>0</v>
      </c>
      <c r="AR37" s="398"/>
      <c r="AS37" s="165"/>
      <c r="AT37" s="395">
        <f t="shared" si="36"/>
        <v>0</v>
      </c>
      <c r="AU37" s="398"/>
      <c r="AV37" s="165"/>
      <c r="AW37" s="395">
        <f t="shared" si="37"/>
        <v>0</v>
      </c>
      <c r="AX37" s="166"/>
      <c r="AY37" s="165"/>
      <c r="AZ37" s="162">
        <f t="shared" si="38"/>
        <v>0</v>
      </c>
      <c r="BA37" s="166"/>
      <c r="BB37" s="165"/>
      <c r="BC37" s="162">
        <f t="shared" si="39"/>
        <v>0</v>
      </c>
      <c r="BD37" s="166"/>
      <c r="BE37" s="165"/>
      <c r="BF37" s="162">
        <f t="shared" si="40"/>
        <v>0</v>
      </c>
      <c r="BG37" s="166"/>
      <c r="BH37" s="165"/>
      <c r="BI37" s="162">
        <f t="shared" si="41"/>
        <v>0</v>
      </c>
      <c r="BJ37" s="166"/>
      <c r="BK37" s="165"/>
      <c r="BL37" s="162">
        <f t="shared" si="42"/>
        <v>0</v>
      </c>
      <c r="BM37" s="166"/>
      <c r="BN37" s="165"/>
      <c r="BO37" s="162">
        <f t="shared" si="43"/>
        <v>0</v>
      </c>
      <c r="BP37" s="166"/>
      <c r="BQ37" s="165"/>
      <c r="BR37" s="162">
        <f t="shared" si="44"/>
        <v>0</v>
      </c>
      <c r="BS37" s="166"/>
      <c r="BT37" s="165"/>
      <c r="BU37" s="162">
        <f t="shared" si="45"/>
        <v>0</v>
      </c>
      <c r="BV37" s="166"/>
      <c r="BW37" s="165"/>
      <c r="BX37" s="162">
        <f t="shared" si="46"/>
        <v>0</v>
      </c>
      <c r="BY37" s="166"/>
      <c r="BZ37" s="165"/>
      <c r="CA37" s="162">
        <f t="shared" si="47"/>
        <v>0</v>
      </c>
      <c r="CB37" s="163">
        <f t="shared" si="24"/>
        <v>0</v>
      </c>
      <c r="CC37" s="162">
        <f t="shared" si="25"/>
        <v>0</v>
      </c>
      <c r="CG37" s="214"/>
      <c r="CH37" s="215"/>
      <c r="CI37" s="214"/>
    </row>
    <row r="38" spans="5:87" ht="24.75" customHeight="1">
      <c r="E38" s="211">
        <v>20</v>
      </c>
      <c r="F38" s="807"/>
      <c r="G38" s="808"/>
      <c r="H38" s="216"/>
      <c r="I38" s="210">
        <f t="shared" si="26"/>
        <v>0</v>
      </c>
      <c r="J38" s="209"/>
      <c r="K38" s="816"/>
      <c r="L38" s="817"/>
      <c r="M38" s="592" t="s">
        <v>141</v>
      </c>
      <c r="N38" s="578">
        <f t="shared" si="22"/>
        <v>0</v>
      </c>
      <c r="O38" s="579">
        <f t="shared" si="23"/>
        <v>0</v>
      </c>
      <c r="P38" s="580">
        <f t="shared" si="0"/>
        <v>0</v>
      </c>
      <c r="Q38" s="345"/>
      <c r="R38" s="165"/>
      <c r="S38" s="395">
        <f t="shared" si="27"/>
        <v>0</v>
      </c>
      <c r="T38" s="345"/>
      <c r="U38" s="165"/>
      <c r="V38" s="395">
        <f t="shared" si="28"/>
        <v>0</v>
      </c>
      <c r="W38" s="345"/>
      <c r="X38" s="165"/>
      <c r="Y38" s="395">
        <f t="shared" si="29"/>
        <v>0</v>
      </c>
      <c r="Z38" s="345"/>
      <c r="AA38" s="165"/>
      <c r="AB38" s="395">
        <f t="shared" si="30"/>
        <v>0</v>
      </c>
      <c r="AC38" s="345"/>
      <c r="AD38" s="165"/>
      <c r="AE38" s="162">
        <f t="shared" si="31"/>
        <v>0</v>
      </c>
      <c r="AF38" s="345"/>
      <c r="AG38" s="165"/>
      <c r="AH38" s="395">
        <f t="shared" si="32"/>
        <v>0</v>
      </c>
      <c r="AI38" s="398"/>
      <c r="AJ38" s="165"/>
      <c r="AK38" s="395">
        <f t="shared" si="33"/>
        <v>0</v>
      </c>
      <c r="AL38" s="398"/>
      <c r="AM38" s="165"/>
      <c r="AN38" s="395">
        <f t="shared" si="34"/>
        <v>0</v>
      </c>
      <c r="AO38" s="398"/>
      <c r="AP38" s="165"/>
      <c r="AQ38" s="395">
        <f t="shared" si="35"/>
        <v>0</v>
      </c>
      <c r="AR38" s="398"/>
      <c r="AS38" s="165"/>
      <c r="AT38" s="395">
        <f t="shared" si="36"/>
        <v>0</v>
      </c>
      <c r="AU38" s="398"/>
      <c r="AV38" s="165"/>
      <c r="AW38" s="395">
        <f t="shared" si="37"/>
        <v>0</v>
      </c>
      <c r="AX38" s="166"/>
      <c r="AY38" s="165"/>
      <c r="AZ38" s="162">
        <f t="shared" si="38"/>
        <v>0</v>
      </c>
      <c r="BA38" s="166"/>
      <c r="BB38" s="165"/>
      <c r="BC38" s="162">
        <f t="shared" si="39"/>
        <v>0</v>
      </c>
      <c r="BD38" s="166"/>
      <c r="BE38" s="165"/>
      <c r="BF38" s="162">
        <f t="shared" si="40"/>
        <v>0</v>
      </c>
      <c r="BG38" s="166"/>
      <c r="BH38" s="165"/>
      <c r="BI38" s="162">
        <f t="shared" si="41"/>
        <v>0</v>
      </c>
      <c r="BJ38" s="166"/>
      <c r="BK38" s="165"/>
      <c r="BL38" s="162">
        <f t="shared" si="42"/>
        <v>0</v>
      </c>
      <c r="BM38" s="166"/>
      <c r="BN38" s="165"/>
      <c r="BO38" s="162">
        <f t="shared" si="43"/>
        <v>0</v>
      </c>
      <c r="BP38" s="166"/>
      <c r="BQ38" s="165"/>
      <c r="BR38" s="162">
        <f t="shared" si="44"/>
        <v>0</v>
      </c>
      <c r="BS38" s="166"/>
      <c r="BT38" s="165"/>
      <c r="BU38" s="162">
        <f t="shared" si="45"/>
        <v>0</v>
      </c>
      <c r="BV38" s="166"/>
      <c r="BW38" s="165"/>
      <c r="BX38" s="162">
        <f t="shared" si="46"/>
        <v>0</v>
      </c>
      <c r="BY38" s="166"/>
      <c r="BZ38" s="165"/>
      <c r="CA38" s="162">
        <f t="shared" si="47"/>
        <v>0</v>
      </c>
      <c r="CB38" s="163">
        <f t="shared" si="24"/>
        <v>0</v>
      </c>
      <c r="CC38" s="162">
        <f t="shared" si="25"/>
        <v>0</v>
      </c>
      <c r="CG38" s="214"/>
      <c r="CH38" s="215"/>
      <c r="CI38" s="214"/>
    </row>
    <row r="39" spans="3:86" ht="24.75" customHeight="1">
      <c r="C39" s="868"/>
      <c r="D39" s="869"/>
      <c r="E39" s="211">
        <v>21</v>
      </c>
      <c r="F39" s="807"/>
      <c r="G39" s="808"/>
      <c r="H39" s="216"/>
      <c r="I39" s="210">
        <f t="shared" si="26"/>
        <v>0</v>
      </c>
      <c r="J39" s="209"/>
      <c r="K39" s="816"/>
      <c r="L39" s="817"/>
      <c r="M39" s="592" t="s">
        <v>141</v>
      </c>
      <c r="N39" s="578">
        <f t="shared" si="22"/>
        <v>0</v>
      </c>
      <c r="O39" s="579">
        <f t="shared" si="23"/>
        <v>0</v>
      </c>
      <c r="P39" s="580">
        <f t="shared" si="0"/>
        <v>0</v>
      </c>
      <c r="Q39" s="345"/>
      <c r="R39" s="165"/>
      <c r="S39" s="395">
        <f t="shared" si="27"/>
        <v>0</v>
      </c>
      <c r="T39" s="345"/>
      <c r="U39" s="165"/>
      <c r="V39" s="395">
        <f t="shared" si="28"/>
        <v>0</v>
      </c>
      <c r="W39" s="345"/>
      <c r="X39" s="165"/>
      <c r="Y39" s="395">
        <f t="shared" si="29"/>
        <v>0</v>
      </c>
      <c r="Z39" s="345"/>
      <c r="AA39" s="165"/>
      <c r="AB39" s="395">
        <f t="shared" si="30"/>
        <v>0</v>
      </c>
      <c r="AC39" s="345"/>
      <c r="AD39" s="165"/>
      <c r="AE39" s="162">
        <f t="shared" si="31"/>
        <v>0</v>
      </c>
      <c r="AF39" s="345"/>
      <c r="AG39" s="165"/>
      <c r="AH39" s="395">
        <f t="shared" si="32"/>
        <v>0</v>
      </c>
      <c r="AI39" s="398"/>
      <c r="AJ39" s="165"/>
      <c r="AK39" s="395">
        <f t="shared" si="33"/>
        <v>0</v>
      </c>
      <c r="AL39" s="398"/>
      <c r="AM39" s="165"/>
      <c r="AN39" s="395">
        <f t="shared" si="34"/>
        <v>0</v>
      </c>
      <c r="AO39" s="398"/>
      <c r="AP39" s="165"/>
      <c r="AQ39" s="395">
        <f t="shared" si="35"/>
        <v>0</v>
      </c>
      <c r="AR39" s="398"/>
      <c r="AS39" s="165"/>
      <c r="AT39" s="395">
        <f t="shared" si="36"/>
        <v>0</v>
      </c>
      <c r="AU39" s="398"/>
      <c r="AV39" s="165"/>
      <c r="AW39" s="395">
        <f t="shared" si="37"/>
        <v>0</v>
      </c>
      <c r="AX39" s="166"/>
      <c r="AY39" s="165"/>
      <c r="AZ39" s="162">
        <f t="shared" si="38"/>
        <v>0</v>
      </c>
      <c r="BA39" s="166"/>
      <c r="BB39" s="165"/>
      <c r="BC39" s="162">
        <f t="shared" si="39"/>
        <v>0</v>
      </c>
      <c r="BD39" s="166"/>
      <c r="BE39" s="165"/>
      <c r="BF39" s="162">
        <f t="shared" si="40"/>
        <v>0</v>
      </c>
      <c r="BG39" s="166"/>
      <c r="BH39" s="165"/>
      <c r="BI39" s="162">
        <f t="shared" si="41"/>
        <v>0</v>
      </c>
      <c r="BJ39" s="166"/>
      <c r="BK39" s="165"/>
      <c r="BL39" s="162">
        <f t="shared" si="42"/>
        <v>0</v>
      </c>
      <c r="BM39" s="166"/>
      <c r="BN39" s="165"/>
      <c r="BO39" s="162">
        <f t="shared" si="43"/>
        <v>0</v>
      </c>
      <c r="BP39" s="166"/>
      <c r="BQ39" s="165"/>
      <c r="BR39" s="162">
        <f t="shared" si="44"/>
        <v>0</v>
      </c>
      <c r="BS39" s="166"/>
      <c r="BT39" s="165"/>
      <c r="BU39" s="162">
        <f t="shared" si="45"/>
        <v>0</v>
      </c>
      <c r="BV39" s="166"/>
      <c r="BW39" s="165"/>
      <c r="BX39" s="162">
        <f t="shared" si="46"/>
        <v>0</v>
      </c>
      <c r="BY39" s="166"/>
      <c r="BZ39" s="165"/>
      <c r="CA39" s="162">
        <f t="shared" si="47"/>
        <v>0</v>
      </c>
      <c r="CB39" s="163">
        <f t="shared" si="24"/>
        <v>0</v>
      </c>
      <c r="CC39" s="162">
        <f t="shared" si="25"/>
        <v>0</v>
      </c>
      <c r="CH39" s="206"/>
    </row>
    <row r="40" spans="3:86" ht="24.75" customHeight="1">
      <c r="C40" s="527"/>
      <c r="D40" s="527"/>
      <c r="E40" s="211">
        <v>22</v>
      </c>
      <c r="F40" s="807"/>
      <c r="G40" s="808"/>
      <c r="H40" s="216"/>
      <c r="I40" s="210">
        <f t="shared" si="26"/>
        <v>0</v>
      </c>
      <c r="J40" s="209"/>
      <c r="K40" s="816"/>
      <c r="L40" s="817"/>
      <c r="M40" s="592" t="s">
        <v>141</v>
      </c>
      <c r="N40" s="578">
        <f t="shared" si="22"/>
        <v>0</v>
      </c>
      <c r="O40" s="579">
        <f t="shared" si="23"/>
        <v>0</v>
      </c>
      <c r="P40" s="580">
        <f t="shared" si="0"/>
        <v>0</v>
      </c>
      <c r="Q40" s="345"/>
      <c r="R40" s="165"/>
      <c r="S40" s="395">
        <f t="shared" si="27"/>
        <v>0</v>
      </c>
      <c r="T40" s="345"/>
      <c r="U40" s="165"/>
      <c r="V40" s="395">
        <f t="shared" si="28"/>
        <v>0</v>
      </c>
      <c r="W40" s="345"/>
      <c r="X40" s="165"/>
      <c r="Y40" s="395">
        <f t="shared" si="29"/>
        <v>0</v>
      </c>
      <c r="Z40" s="345"/>
      <c r="AA40" s="165"/>
      <c r="AB40" s="395">
        <f t="shared" si="30"/>
        <v>0</v>
      </c>
      <c r="AC40" s="345"/>
      <c r="AD40" s="165"/>
      <c r="AE40" s="162">
        <f t="shared" si="31"/>
        <v>0</v>
      </c>
      <c r="AF40" s="345"/>
      <c r="AG40" s="165"/>
      <c r="AH40" s="395">
        <f t="shared" si="32"/>
        <v>0</v>
      </c>
      <c r="AI40" s="398"/>
      <c r="AJ40" s="165"/>
      <c r="AK40" s="395">
        <f t="shared" si="33"/>
        <v>0</v>
      </c>
      <c r="AL40" s="398"/>
      <c r="AM40" s="165"/>
      <c r="AN40" s="395">
        <f t="shared" si="34"/>
        <v>0</v>
      </c>
      <c r="AO40" s="398"/>
      <c r="AP40" s="165"/>
      <c r="AQ40" s="395">
        <f t="shared" si="35"/>
        <v>0</v>
      </c>
      <c r="AR40" s="398"/>
      <c r="AS40" s="165"/>
      <c r="AT40" s="395">
        <f t="shared" si="36"/>
        <v>0</v>
      </c>
      <c r="AU40" s="398"/>
      <c r="AV40" s="165"/>
      <c r="AW40" s="395">
        <f t="shared" si="37"/>
        <v>0</v>
      </c>
      <c r="AX40" s="166"/>
      <c r="AY40" s="165"/>
      <c r="AZ40" s="162">
        <f t="shared" si="38"/>
        <v>0</v>
      </c>
      <c r="BA40" s="166"/>
      <c r="BB40" s="165"/>
      <c r="BC40" s="162">
        <f t="shared" si="39"/>
        <v>0</v>
      </c>
      <c r="BD40" s="166"/>
      <c r="BE40" s="165"/>
      <c r="BF40" s="162">
        <f t="shared" si="40"/>
        <v>0</v>
      </c>
      <c r="BG40" s="166"/>
      <c r="BH40" s="165"/>
      <c r="BI40" s="162">
        <f t="shared" si="41"/>
        <v>0</v>
      </c>
      <c r="BJ40" s="166"/>
      <c r="BK40" s="165"/>
      <c r="BL40" s="162">
        <f t="shared" si="42"/>
        <v>0</v>
      </c>
      <c r="BM40" s="166"/>
      <c r="BN40" s="165"/>
      <c r="BO40" s="162">
        <f t="shared" si="43"/>
        <v>0</v>
      </c>
      <c r="BP40" s="166"/>
      <c r="BQ40" s="165"/>
      <c r="BR40" s="162">
        <f t="shared" si="44"/>
        <v>0</v>
      </c>
      <c r="BS40" s="166"/>
      <c r="BT40" s="165"/>
      <c r="BU40" s="162">
        <f t="shared" si="45"/>
        <v>0</v>
      </c>
      <c r="BV40" s="166"/>
      <c r="BW40" s="165"/>
      <c r="BX40" s="162">
        <f t="shared" si="46"/>
        <v>0</v>
      </c>
      <c r="BY40" s="166"/>
      <c r="BZ40" s="165"/>
      <c r="CA40" s="162">
        <f t="shared" si="47"/>
        <v>0</v>
      </c>
      <c r="CB40" s="163">
        <f t="shared" si="24"/>
        <v>0</v>
      </c>
      <c r="CC40" s="162">
        <f t="shared" si="25"/>
        <v>0</v>
      </c>
      <c r="CD40" s="213"/>
      <c r="CG40" s="212"/>
      <c r="CH40" s="206"/>
    </row>
    <row r="41" spans="3:86" ht="24.75" customHeight="1">
      <c r="C41" s="527"/>
      <c r="D41" s="527"/>
      <c r="E41" s="211">
        <v>23</v>
      </c>
      <c r="F41" s="807"/>
      <c r="G41" s="808"/>
      <c r="H41" s="216"/>
      <c r="I41" s="210">
        <f t="shared" si="26"/>
        <v>0</v>
      </c>
      <c r="J41" s="209"/>
      <c r="K41" s="816"/>
      <c r="L41" s="817"/>
      <c r="M41" s="592" t="s">
        <v>141</v>
      </c>
      <c r="N41" s="578">
        <f t="shared" si="22"/>
        <v>0</v>
      </c>
      <c r="O41" s="579">
        <f t="shared" si="23"/>
        <v>0</v>
      </c>
      <c r="P41" s="580">
        <f t="shared" si="0"/>
        <v>0</v>
      </c>
      <c r="Q41" s="345"/>
      <c r="R41" s="165"/>
      <c r="S41" s="395">
        <f t="shared" si="27"/>
        <v>0</v>
      </c>
      <c r="T41" s="345"/>
      <c r="U41" s="165"/>
      <c r="V41" s="395">
        <f t="shared" si="28"/>
        <v>0</v>
      </c>
      <c r="W41" s="345"/>
      <c r="X41" s="165"/>
      <c r="Y41" s="395">
        <f t="shared" si="29"/>
        <v>0</v>
      </c>
      <c r="Z41" s="345"/>
      <c r="AA41" s="165"/>
      <c r="AB41" s="395">
        <f t="shared" si="30"/>
        <v>0</v>
      </c>
      <c r="AC41" s="345"/>
      <c r="AD41" s="165"/>
      <c r="AE41" s="162">
        <f t="shared" si="31"/>
        <v>0</v>
      </c>
      <c r="AF41" s="345"/>
      <c r="AG41" s="165"/>
      <c r="AH41" s="395">
        <f t="shared" si="32"/>
        <v>0</v>
      </c>
      <c r="AI41" s="398"/>
      <c r="AJ41" s="165"/>
      <c r="AK41" s="395">
        <f t="shared" si="33"/>
        <v>0</v>
      </c>
      <c r="AL41" s="398"/>
      <c r="AM41" s="165"/>
      <c r="AN41" s="395">
        <f t="shared" si="34"/>
        <v>0</v>
      </c>
      <c r="AO41" s="398"/>
      <c r="AP41" s="165"/>
      <c r="AQ41" s="395">
        <f t="shared" si="35"/>
        <v>0</v>
      </c>
      <c r="AR41" s="398"/>
      <c r="AS41" s="165"/>
      <c r="AT41" s="395">
        <f t="shared" si="36"/>
        <v>0</v>
      </c>
      <c r="AU41" s="398"/>
      <c r="AV41" s="165"/>
      <c r="AW41" s="395">
        <f t="shared" si="37"/>
        <v>0</v>
      </c>
      <c r="AX41" s="166"/>
      <c r="AY41" s="165"/>
      <c r="AZ41" s="162">
        <f t="shared" si="38"/>
        <v>0</v>
      </c>
      <c r="BA41" s="166"/>
      <c r="BB41" s="165"/>
      <c r="BC41" s="162">
        <f t="shared" si="39"/>
        <v>0</v>
      </c>
      <c r="BD41" s="166"/>
      <c r="BE41" s="165"/>
      <c r="BF41" s="162">
        <f t="shared" si="40"/>
        <v>0</v>
      </c>
      <c r="BG41" s="166"/>
      <c r="BH41" s="165"/>
      <c r="BI41" s="162">
        <f t="shared" si="41"/>
        <v>0</v>
      </c>
      <c r="BJ41" s="166"/>
      <c r="BK41" s="165"/>
      <c r="BL41" s="162">
        <f t="shared" si="42"/>
        <v>0</v>
      </c>
      <c r="BM41" s="166"/>
      <c r="BN41" s="165"/>
      <c r="BO41" s="162">
        <f t="shared" si="43"/>
        <v>0</v>
      </c>
      <c r="BP41" s="166"/>
      <c r="BQ41" s="165"/>
      <c r="BR41" s="162">
        <f t="shared" si="44"/>
        <v>0</v>
      </c>
      <c r="BS41" s="166"/>
      <c r="BT41" s="165"/>
      <c r="BU41" s="162">
        <f t="shared" si="45"/>
        <v>0</v>
      </c>
      <c r="BV41" s="166"/>
      <c r="BW41" s="165"/>
      <c r="BX41" s="162">
        <f t="shared" si="46"/>
        <v>0</v>
      </c>
      <c r="BY41" s="166"/>
      <c r="BZ41" s="165"/>
      <c r="CA41" s="162">
        <f t="shared" si="47"/>
        <v>0</v>
      </c>
      <c r="CB41" s="163">
        <f t="shared" si="24"/>
        <v>0</v>
      </c>
      <c r="CC41" s="162">
        <f t="shared" si="25"/>
        <v>0</v>
      </c>
      <c r="CD41" s="213"/>
      <c r="CG41" s="212"/>
      <c r="CH41" s="206"/>
    </row>
    <row r="42" spans="3:86" ht="24.75" customHeight="1">
      <c r="C42" s="527"/>
      <c r="D42" s="527"/>
      <c r="E42" s="211">
        <v>24</v>
      </c>
      <c r="F42" s="807"/>
      <c r="G42" s="808"/>
      <c r="H42" s="216"/>
      <c r="I42" s="210">
        <f t="shared" si="26"/>
        <v>0</v>
      </c>
      <c r="J42" s="209"/>
      <c r="K42" s="816"/>
      <c r="L42" s="817"/>
      <c r="M42" s="592" t="s">
        <v>141</v>
      </c>
      <c r="N42" s="578">
        <f t="shared" si="22"/>
        <v>0</v>
      </c>
      <c r="O42" s="579">
        <f t="shared" si="23"/>
        <v>0</v>
      </c>
      <c r="P42" s="580">
        <f t="shared" si="0"/>
        <v>0</v>
      </c>
      <c r="Q42" s="345"/>
      <c r="R42" s="165"/>
      <c r="S42" s="395">
        <f t="shared" si="27"/>
        <v>0</v>
      </c>
      <c r="T42" s="345"/>
      <c r="U42" s="165"/>
      <c r="V42" s="395">
        <f t="shared" si="28"/>
        <v>0</v>
      </c>
      <c r="W42" s="345"/>
      <c r="X42" s="165"/>
      <c r="Y42" s="395">
        <f t="shared" si="29"/>
        <v>0</v>
      </c>
      <c r="Z42" s="345"/>
      <c r="AA42" s="165"/>
      <c r="AB42" s="395">
        <f t="shared" si="30"/>
        <v>0</v>
      </c>
      <c r="AC42" s="345"/>
      <c r="AD42" s="165"/>
      <c r="AE42" s="162">
        <f t="shared" si="31"/>
        <v>0</v>
      </c>
      <c r="AF42" s="345"/>
      <c r="AG42" s="165"/>
      <c r="AH42" s="395">
        <f t="shared" si="32"/>
        <v>0</v>
      </c>
      <c r="AI42" s="398"/>
      <c r="AJ42" s="165"/>
      <c r="AK42" s="395">
        <f t="shared" si="33"/>
        <v>0</v>
      </c>
      <c r="AL42" s="398"/>
      <c r="AM42" s="165"/>
      <c r="AN42" s="395">
        <f t="shared" si="34"/>
        <v>0</v>
      </c>
      <c r="AO42" s="398"/>
      <c r="AP42" s="165"/>
      <c r="AQ42" s="395">
        <f t="shared" si="35"/>
        <v>0</v>
      </c>
      <c r="AR42" s="398"/>
      <c r="AS42" s="165"/>
      <c r="AT42" s="395">
        <f t="shared" si="36"/>
        <v>0</v>
      </c>
      <c r="AU42" s="398"/>
      <c r="AV42" s="165"/>
      <c r="AW42" s="395">
        <f t="shared" si="37"/>
        <v>0</v>
      </c>
      <c r="AX42" s="166"/>
      <c r="AY42" s="165"/>
      <c r="AZ42" s="162">
        <f t="shared" si="38"/>
        <v>0</v>
      </c>
      <c r="BA42" s="166"/>
      <c r="BB42" s="165"/>
      <c r="BC42" s="162">
        <f t="shared" si="39"/>
        <v>0</v>
      </c>
      <c r="BD42" s="166"/>
      <c r="BE42" s="165"/>
      <c r="BF42" s="162">
        <f t="shared" si="40"/>
        <v>0</v>
      </c>
      <c r="BG42" s="166"/>
      <c r="BH42" s="165"/>
      <c r="BI42" s="162">
        <f t="shared" si="41"/>
        <v>0</v>
      </c>
      <c r="BJ42" s="166"/>
      <c r="BK42" s="165"/>
      <c r="BL42" s="162">
        <f t="shared" si="42"/>
        <v>0</v>
      </c>
      <c r="BM42" s="166"/>
      <c r="BN42" s="165"/>
      <c r="BO42" s="162">
        <f t="shared" si="43"/>
        <v>0</v>
      </c>
      <c r="BP42" s="166"/>
      <c r="BQ42" s="165"/>
      <c r="BR42" s="162">
        <f t="shared" si="44"/>
        <v>0</v>
      </c>
      <c r="BS42" s="166"/>
      <c r="BT42" s="165"/>
      <c r="BU42" s="162">
        <f t="shared" si="45"/>
        <v>0</v>
      </c>
      <c r="BV42" s="166"/>
      <c r="BW42" s="165"/>
      <c r="BX42" s="162">
        <f t="shared" si="46"/>
        <v>0</v>
      </c>
      <c r="BY42" s="166"/>
      <c r="BZ42" s="165"/>
      <c r="CA42" s="162">
        <f t="shared" si="47"/>
        <v>0</v>
      </c>
      <c r="CB42" s="163">
        <f t="shared" si="24"/>
        <v>0</v>
      </c>
      <c r="CC42" s="162">
        <f t="shared" si="25"/>
        <v>0</v>
      </c>
      <c r="CD42" s="213"/>
      <c r="CG42" s="212"/>
      <c r="CH42" s="206"/>
    </row>
    <row r="43" spans="3:86" ht="24.75" customHeight="1">
      <c r="C43" s="892" t="s">
        <v>18</v>
      </c>
      <c r="D43" s="893"/>
      <c r="E43" s="211">
        <v>25</v>
      </c>
      <c r="F43" s="807"/>
      <c r="G43" s="808"/>
      <c r="H43" s="216"/>
      <c r="I43" s="210">
        <f t="shared" si="26"/>
        <v>0</v>
      </c>
      <c r="J43" s="209"/>
      <c r="K43" s="816"/>
      <c r="L43" s="817"/>
      <c r="M43" s="592" t="s">
        <v>141</v>
      </c>
      <c r="N43" s="578">
        <f t="shared" si="22"/>
        <v>0</v>
      </c>
      <c r="O43" s="579">
        <f t="shared" si="23"/>
        <v>0</v>
      </c>
      <c r="P43" s="580">
        <f t="shared" si="0"/>
        <v>0</v>
      </c>
      <c r="Q43" s="345"/>
      <c r="R43" s="165"/>
      <c r="S43" s="395">
        <f t="shared" si="27"/>
        <v>0</v>
      </c>
      <c r="T43" s="345"/>
      <c r="U43" s="165"/>
      <c r="V43" s="395">
        <f t="shared" si="28"/>
        <v>0</v>
      </c>
      <c r="W43" s="345"/>
      <c r="X43" s="165"/>
      <c r="Y43" s="395">
        <f t="shared" si="29"/>
        <v>0</v>
      </c>
      <c r="Z43" s="345"/>
      <c r="AA43" s="165"/>
      <c r="AB43" s="395">
        <f t="shared" si="30"/>
        <v>0</v>
      </c>
      <c r="AC43" s="345"/>
      <c r="AD43" s="165"/>
      <c r="AE43" s="162">
        <f t="shared" si="31"/>
        <v>0</v>
      </c>
      <c r="AF43" s="345"/>
      <c r="AG43" s="165"/>
      <c r="AH43" s="395">
        <f t="shared" si="32"/>
        <v>0</v>
      </c>
      <c r="AI43" s="398"/>
      <c r="AJ43" s="165"/>
      <c r="AK43" s="395">
        <f t="shared" si="33"/>
        <v>0</v>
      </c>
      <c r="AL43" s="398"/>
      <c r="AM43" s="165"/>
      <c r="AN43" s="395">
        <f t="shared" si="34"/>
        <v>0</v>
      </c>
      <c r="AO43" s="398"/>
      <c r="AP43" s="165"/>
      <c r="AQ43" s="395">
        <f t="shared" si="35"/>
        <v>0</v>
      </c>
      <c r="AR43" s="398"/>
      <c r="AS43" s="165"/>
      <c r="AT43" s="395">
        <f t="shared" si="36"/>
        <v>0</v>
      </c>
      <c r="AU43" s="398"/>
      <c r="AV43" s="165"/>
      <c r="AW43" s="395">
        <f t="shared" si="37"/>
        <v>0</v>
      </c>
      <c r="AX43" s="166"/>
      <c r="AY43" s="165"/>
      <c r="AZ43" s="162">
        <f t="shared" si="38"/>
        <v>0</v>
      </c>
      <c r="BA43" s="166"/>
      <c r="BB43" s="165"/>
      <c r="BC43" s="162">
        <f t="shared" si="39"/>
        <v>0</v>
      </c>
      <c r="BD43" s="166"/>
      <c r="BE43" s="165"/>
      <c r="BF43" s="162">
        <f t="shared" si="40"/>
        <v>0</v>
      </c>
      <c r="BG43" s="166"/>
      <c r="BH43" s="165"/>
      <c r="BI43" s="162">
        <f t="shared" si="41"/>
        <v>0</v>
      </c>
      <c r="BJ43" s="166"/>
      <c r="BK43" s="165"/>
      <c r="BL43" s="162">
        <f t="shared" si="42"/>
        <v>0</v>
      </c>
      <c r="BM43" s="166"/>
      <c r="BN43" s="165"/>
      <c r="BO43" s="162">
        <f t="shared" si="43"/>
        <v>0</v>
      </c>
      <c r="BP43" s="166"/>
      <c r="BQ43" s="165"/>
      <c r="BR43" s="162">
        <f t="shared" si="44"/>
        <v>0</v>
      </c>
      <c r="BS43" s="166"/>
      <c r="BT43" s="165"/>
      <c r="BU43" s="162">
        <f t="shared" si="45"/>
        <v>0</v>
      </c>
      <c r="BV43" s="166"/>
      <c r="BW43" s="165"/>
      <c r="BX43" s="162">
        <f t="shared" si="46"/>
        <v>0</v>
      </c>
      <c r="BY43" s="166"/>
      <c r="BZ43" s="165"/>
      <c r="CA43" s="162">
        <f t="shared" si="47"/>
        <v>0</v>
      </c>
      <c r="CB43" s="163">
        <f t="shared" si="24"/>
        <v>0</v>
      </c>
      <c r="CC43" s="162">
        <f t="shared" si="25"/>
        <v>0</v>
      </c>
      <c r="CD43" s="213"/>
      <c r="CG43" s="212"/>
      <c r="CH43" s="206"/>
    </row>
    <row r="44" spans="3:86" ht="24.75" customHeight="1" hidden="1">
      <c r="C44" s="609"/>
      <c r="D44" s="609"/>
      <c r="E44" s="211">
        <v>26</v>
      </c>
      <c r="F44" s="807"/>
      <c r="G44" s="808"/>
      <c r="H44" s="216"/>
      <c r="I44" s="210">
        <f t="shared" si="26"/>
        <v>0</v>
      </c>
      <c r="J44" s="209"/>
      <c r="K44" s="816"/>
      <c r="L44" s="817"/>
      <c r="M44" s="592" t="s">
        <v>141</v>
      </c>
      <c r="N44" s="578">
        <f t="shared" si="22"/>
        <v>0</v>
      </c>
      <c r="O44" s="579">
        <f t="shared" si="23"/>
        <v>0</v>
      </c>
      <c r="P44" s="580">
        <f t="shared" si="0"/>
        <v>0</v>
      </c>
      <c r="Q44" s="345"/>
      <c r="R44" s="165"/>
      <c r="S44" s="395">
        <f t="shared" si="27"/>
        <v>0</v>
      </c>
      <c r="T44" s="345"/>
      <c r="U44" s="165"/>
      <c r="V44" s="395">
        <f t="shared" si="28"/>
        <v>0</v>
      </c>
      <c r="W44" s="345"/>
      <c r="X44" s="165"/>
      <c r="Y44" s="395">
        <f t="shared" si="29"/>
        <v>0</v>
      </c>
      <c r="Z44" s="345"/>
      <c r="AA44" s="165"/>
      <c r="AB44" s="395">
        <f t="shared" si="30"/>
        <v>0</v>
      </c>
      <c r="AC44" s="345"/>
      <c r="AD44" s="165"/>
      <c r="AE44" s="162">
        <f t="shared" si="31"/>
        <v>0</v>
      </c>
      <c r="AF44" s="345"/>
      <c r="AG44" s="165"/>
      <c r="AH44" s="395">
        <f t="shared" si="32"/>
        <v>0</v>
      </c>
      <c r="AI44" s="398"/>
      <c r="AJ44" s="165"/>
      <c r="AK44" s="395">
        <f t="shared" si="33"/>
        <v>0</v>
      </c>
      <c r="AL44" s="398"/>
      <c r="AM44" s="165"/>
      <c r="AN44" s="395">
        <f t="shared" si="34"/>
        <v>0</v>
      </c>
      <c r="AO44" s="398"/>
      <c r="AP44" s="165"/>
      <c r="AQ44" s="395">
        <f t="shared" si="35"/>
        <v>0</v>
      </c>
      <c r="AR44" s="398"/>
      <c r="AS44" s="165"/>
      <c r="AT44" s="395">
        <f t="shared" si="36"/>
        <v>0</v>
      </c>
      <c r="AU44" s="398"/>
      <c r="AV44" s="165"/>
      <c r="AW44" s="395">
        <f t="shared" si="37"/>
        <v>0</v>
      </c>
      <c r="AX44" s="166"/>
      <c r="AY44" s="165"/>
      <c r="AZ44" s="162">
        <f t="shared" si="38"/>
        <v>0</v>
      </c>
      <c r="BA44" s="166"/>
      <c r="BB44" s="165"/>
      <c r="BC44" s="162">
        <f t="shared" si="39"/>
        <v>0</v>
      </c>
      <c r="BD44" s="166"/>
      <c r="BE44" s="165"/>
      <c r="BF44" s="162">
        <f t="shared" si="40"/>
        <v>0</v>
      </c>
      <c r="BG44" s="166"/>
      <c r="BH44" s="165"/>
      <c r="BI44" s="162">
        <f t="shared" si="41"/>
        <v>0</v>
      </c>
      <c r="BJ44" s="166"/>
      <c r="BK44" s="165"/>
      <c r="BL44" s="162">
        <f t="shared" si="42"/>
        <v>0</v>
      </c>
      <c r="BM44" s="166"/>
      <c r="BN44" s="165"/>
      <c r="BO44" s="162">
        <f t="shared" si="43"/>
        <v>0</v>
      </c>
      <c r="BP44" s="166"/>
      <c r="BQ44" s="165"/>
      <c r="BR44" s="162">
        <f t="shared" si="44"/>
        <v>0</v>
      </c>
      <c r="BS44" s="166"/>
      <c r="BT44" s="165"/>
      <c r="BU44" s="162">
        <f t="shared" si="45"/>
        <v>0</v>
      </c>
      <c r="BV44" s="166"/>
      <c r="BW44" s="165"/>
      <c r="BX44" s="162">
        <f t="shared" si="46"/>
        <v>0</v>
      </c>
      <c r="BY44" s="166"/>
      <c r="BZ44" s="165"/>
      <c r="CA44" s="162">
        <f t="shared" si="47"/>
        <v>0</v>
      </c>
      <c r="CB44" s="163">
        <f t="shared" si="24"/>
        <v>0</v>
      </c>
      <c r="CC44" s="162">
        <f>S44+U44+X44+AA44+AD44+AG44+AJ44+AM44+AP44+AS44+AV44+AZ44+BC44+BF44+BI44+BL44+BO44+BR44+BU44+BX44+CA44</f>
        <v>0</v>
      </c>
      <c r="CH44" s="206"/>
    </row>
    <row r="45" spans="3:86" ht="24.75" customHeight="1" hidden="1">
      <c r="C45" s="609"/>
      <c r="D45" s="609"/>
      <c r="E45" s="211">
        <v>27</v>
      </c>
      <c r="F45" s="807"/>
      <c r="G45" s="808"/>
      <c r="H45" s="216"/>
      <c r="I45" s="210">
        <f t="shared" si="26"/>
        <v>0</v>
      </c>
      <c r="J45" s="209"/>
      <c r="K45" s="816"/>
      <c r="L45" s="817"/>
      <c r="M45" s="592" t="s">
        <v>141</v>
      </c>
      <c r="N45" s="578">
        <f t="shared" si="22"/>
        <v>0</v>
      </c>
      <c r="O45" s="579">
        <f t="shared" si="23"/>
        <v>0</v>
      </c>
      <c r="P45" s="580">
        <f t="shared" si="0"/>
        <v>0</v>
      </c>
      <c r="Q45" s="345"/>
      <c r="R45" s="165"/>
      <c r="S45" s="395">
        <f t="shared" si="27"/>
        <v>0</v>
      </c>
      <c r="T45" s="345"/>
      <c r="U45" s="165"/>
      <c r="V45" s="395">
        <f t="shared" si="28"/>
        <v>0</v>
      </c>
      <c r="W45" s="345"/>
      <c r="X45" s="165"/>
      <c r="Y45" s="395">
        <f t="shared" si="29"/>
        <v>0</v>
      </c>
      <c r="Z45" s="345"/>
      <c r="AA45" s="165"/>
      <c r="AB45" s="395">
        <f t="shared" si="30"/>
        <v>0</v>
      </c>
      <c r="AC45" s="345"/>
      <c r="AD45" s="165"/>
      <c r="AE45" s="162">
        <f t="shared" si="31"/>
        <v>0</v>
      </c>
      <c r="AF45" s="345"/>
      <c r="AG45" s="165"/>
      <c r="AH45" s="395">
        <f t="shared" si="32"/>
        <v>0</v>
      </c>
      <c r="AI45" s="398"/>
      <c r="AJ45" s="165"/>
      <c r="AK45" s="395">
        <f t="shared" si="33"/>
        <v>0</v>
      </c>
      <c r="AL45" s="398"/>
      <c r="AM45" s="165"/>
      <c r="AN45" s="395">
        <f t="shared" si="34"/>
        <v>0</v>
      </c>
      <c r="AO45" s="398"/>
      <c r="AP45" s="165"/>
      <c r="AQ45" s="395">
        <f t="shared" si="35"/>
        <v>0</v>
      </c>
      <c r="AR45" s="398"/>
      <c r="AS45" s="165"/>
      <c r="AT45" s="395">
        <f t="shared" si="36"/>
        <v>0</v>
      </c>
      <c r="AU45" s="398"/>
      <c r="AV45" s="165"/>
      <c r="AW45" s="395">
        <f t="shared" si="37"/>
        <v>0</v>
      </c>
      <c r="AX45" s="166"/>
      <c r="AY45" s="165"/>
      <c r="AZ45" s="162">
        <f t="shared" si="38"/>
        <v>0</v>
      </c>
      <c r="BA45" s="166"/>
      <c r="BB45" s="165"/>
      <c r="BC45" s="162">
        <f t="shared" si="39"/>
        <v>0</v>
      </c>
      <c r="BD45" s="166"/>
      <c r="BE45" s="165"/>
      <c r="BF45" s="162">
        <f t="shared" si="40"/>
        <v>0</v>
      </c>
      <c r="BG45" s="166"/>
      <c r="BH45" s="165"/>
      <c r="BI45" s="162">
        <f t="shared" si="41"/>
        <v>0</v>
      </c>
      <c r="BJ45" s="166"/>
      <c r="BK45" s="165"/>
      <c r="BL45" s="162">
        <f t="shared" si="42"/>
        <v>0</v>
      </c>
      <c r="BM45" s="166"/>
      <c r="BN45" s="165"/>
      <c r="BO45" s="162">
        <f t="shared" si="43"/>
        <v>0</v>
      </c>
      <c r="BP45" s="166"/>
      <c r="BQ45" s="165"/>
      <c r="BR45" s="162">
        <f t="shared" si="44"/>
        <v>0</v>
      </c>
      <c r="BS45" s="166"/>
      <c r="BT45" s="165"/>
      <c r="BU45" s="162">
        <f t="shared" si="45"/>
        <v>0</v>
      </c>
      <c r="BV45" s="166"/>
      <c r="BW45" s="165"/>
      <c r="BX45" s="162">
        <f t="shared" si="46"/>
        <v>0</v>
      </c>
      <c r="BY45" s="166"/>
      <c r="BZ45" s="165"/>
      <c r="CA45" s="162">
        <f t="shared" si="47"/>
        <v>0</v>
      </c>
      <c r="CB45" s="163">
        <f t="shared" si="24"/>
        <v>0</v>
      </c>
      <c r="CC45" s="162">
        <f t="shared" si="25"/>
        <v>0</v>
      </c>
      <c r="CH45" s="206"/>
    </row>
    <row r="46" spans="3:86" ht="24.75" customHeight="1" hidden="1">
      <c r="C46" s="609"/>
      <c r="D46" s="609"/>
      <c r="E46" s="211">
        <v>28</v>
      </c>
      <c r="F46" s="807"/>
      <c r="G46" s="808"/>
      <c r="H46" s="216"/>
      <c r="I46" s="210">
        <f t="shared" si="26"/>
        <v>0</v>
      </c>
      <c r="J46" s="209"/>
      <c r="K46" s="816"/>
      <c r="L46" s="817"/>
      <c r="M46" s="592" t="s">
        <v>141</v>
      </c>
      <c r="N46" s="578">
        <f t="shared" si="22"/>
        <v>0</v>
      </c>
      <c r="O46" s="579">
        <f t="shared" si="23"/>
        <v>0</v>
      </c>
      <c r="P46" s="580">
        <f t="shared" si="0"/>
        <v>0</v>
      </c>
      <c r="Q46" s="345"/>
      <c r="R46" s="165"/>
      <c r="S46" s="395">
        <f t="shared" si="27"/>
        <v>0</v>
      </c>
      <c r="T46" s="345"/>
      <c r="U46" s="165"/>
      <c r="V46" s="395">
        <f t="shared" si="28"/>
        <v>0</v>
      </c>
      <c r="W46" s="345"/>
      <c r="X46" s="165"/>
      <c r="Y46" s="395">
        <f t="shared" si="29"/>
        <v>0</v>
      </c>
      <c r="Z46" s="345"/>
      <c r="AA46" s="165"/>
      <c r="AB46" s="395">
        <f t="shared" si="30"/>
        <v>0</v>
      </c>
      <c r="AC46" s="345"/>
      <c r="AD46" s="165"/>
      <c r="AE46" s="162">
        <f t="shared" si="31"/>
        <v>0</v>
      </c>
      <c r="AF46" s="345"/>
      <c r="AG46" s="165"/>
      <c r="AH46" s="395">
        <f t="shared" si="32"/>
        <v>0</v>
      </c>
      <c r="AI46" s="398"/>
      <c r="AJ46" s="165"/>
      <c r="AK46" s="395">
        <f t="shared" si="33"/>
        <v>0</v>
      </c>
      <c r="AL46" s="398"/>
      <c r="AM46" s="165"/>
      <c r="AN46" s="395">
        <f t="shared" si="34"/>
        <v>0</v>
      </c>
      <c r="AO46" s="398"/>
      <c r="AP46" s="165"/>
      <c r="AQ46" s="395">
        <f t="shared" si="35"/>
        <v>0</v>
      </c>
      <c r="AR46" s="398"/>
      <c r="AS46" s="165"/>
      <c r="AT46" s="395">
        <f t="shared" si="36"/>
        <v>0</v>
      </c>
      <c r="AU46" s="398"/>
      <c r="AV46" s="165"/>
      <c r="AW46" s="395">
        <f t="shared" si="37"/>
        <v>0</v>
      </c>
      <c r="AX46" s="166"/>
      <c r="AY46" s="165"/>
      <c r="AZ46" s="162">
        <f t="shared" si="38"/>
        <v>0</v>
      </c>
      <c r="BA46" s="166"/>
      <c r="BB46" s="165"/>
      <c r="BC46" s="162">
        <f t="shared" si="39"/>
        <v>0</v>
      </c>
      <c r="BD46" s="166"/>
      <c r="BE46" s="165"/>
      <c r="BF46" s="162">
        <f t="shared" si="40"/>
        <v>0</v>
      </c>
      <c r="BG46" s="166"/>
      <c r="BH46" s="165"/>
      <c r="BI46" s="162">
        <f t="shared" si="41"/>
        <v>0</v>
      </c>
      <c r="BJ46" s="166"/>
      <c r="BK46" s="165"/>
      <c r="BL46" s="162">
        <f t="shared" si="42"/>
        <v>0</v>
      </c>
      <c r="BM46" s="166"/>
      <c r="BN46" s="165"/>
      <c r="BO46" s="162">
        <f t="shared" si="43"/>
        <v>0</v>
      </c>
      <c r="BP46" s="166"/>
      <c r="BQ46" s="165"/>
      <c r="BR46" s="162">
        <f t="shared" si="44"/>
        <v>0</v>
      </c>
      <c r="BS46" s="166"/>
      <c r="BT46" s="165"/>
      <c r="BU46" s="162">
        <f t="shared" si="45"/>
        <v>0</v>
      </c>
      <c r="BV46" s="166"/>
      <c r="BW46" s="165"/>
      <c r="BX46" s="162">
        <f t="shared" si="46"/>
        <v>0</v>
      </c>
      <c r="BY46" s="166"/>
      <c r="BZ46" s="165"/>
      <c r="CA46" s="162">
        <f t="shared" si="47"/>
        <v>0</v>
      </c>
      <c r="CB46" s="163">
        <f t="shared" si="24"/>
        <v>0</v>
      </c>
      <c r="CC46" s="162">
        <f t="shared" si="25"/>
        <v>0</v>
      </c>
      <c r="CH46" s="206"/>
    </row>
    <row r="47" spans="3:86" ht="24.75" customHeight="1" hidden="1">
      <c r="C47" s="609"/>
      <c r="D47" s="609"/>
      <c r="E47" s="211">
        <v>29</v>
      </c>
      <c r="F47" s="807"/>
      <c r="G47" s="808"/>
      <c r="H47" s="216"/>
      <c r="I47" s="210">
        <f t="shared" si="26"/>
        <v>0</v>
      </c>
      <c r="J47" s="209"/>
      <c r="K47" s="816"/>
      <c r="L47" s="817"/>
      <c r="M47" s="592" t="s">
        <v>141</v>
      </c>
      <c r="N47" s="578">
        <f t="shared" si="22"/>
        <v>0</v>
      </c>
      <c r="O47" s="579">
        <f t="shared" si="23"/>
        <v>0</v>
      </c>
      <c r="P47" s="580">
        <f t="shared" si="0"/>
        <v>0</v>
      </c>
      <c r="Q47" s="345"/>
      <c r="R47" s="165"/>
      <c r="S47" s="395">
        <f t="shared" si="27"/>
        <v>0</v>
      </c>
      <c r="T47" s="345"/>
      <c r="U47" s="165"/>
      <c r="V47" s="395">
        <f t="shared" si="28"/>
        <v>0</v>
      </c>
      <c r="W47" s="345"/>
      <c r="X47" s="165"/>
      <c r="Y47" s="395">
        <f t="shared" si="29"/>
        <v>0</v>
      </c>
      <c r="Z47" s="345"/>
      <c r="AA47" s="165"/>
      <c r="AB47" s="395">
        <f t="shared" si="30"/>
        <v>0</v>
      </c>
      <c r="AC47" s="345"/>
      <c r="AD47" s="165"/>
      <c r="AE47" s="162">
        <f t="shared" si="31"/>
        <v>0</v>
      </c>
      <c r="AF47" s="345"/>
      <c r="AG47" s="165"/>
      <c r="AH47" s="395">
        <f t="shared" si="32"/>
        <v>0</v>
      </c>
      <c r="AI47" s="398"/>
      <c r="AJ47" s="165"/>
      <c r="AK47" s="395">
        <f>SUM(AI47:AJ47)</f>
        <v>0</v>
      </c>
      <c r="AL47" s="398"/>
      <c r="AM47" s="165"/>
      <c r="AN47" s="395">
        <f t="shared" si="34"/>
        <v>0</v>
      </c>
      <c r="AO47" s="398"/>
      <c r="AP47" s="165"/>
      <c r="AQ47" s="395">
        <f t="shared" si="35"/>
        <v>0</v>
      </c>
      <c r="AR47" s="398"/>
      <c r="AS47" s="165"/>
      <c r="AT47" s="395">
        <f t="shared" si="36"/>
        <v>0</v>
      </c>
      <c r="AU47" s="398"/>
      <c r="AV47" s="165"/>
      <c r="AW47" s="395">
        <f t="shared" si="37"/>
        <v>0</v>
      </c>
      <c r="AX47" s="166"/>
      <c r="AY47" s="165"/>
      <c r="AZ47" s="162">
        <f>SUM(AX47:AY47)</f>
        <v>0</v>
      </c>
      <c r="BA47" s="166"/>
      <c r="BB47" s="165"/>
      <c r="BC47" s="162">
        <f t="shared" si="39"/>
        <v>0</v>
      </c>
      <c r="BD47" s="166"/>
      <c r="BE47" s="165"/>
      <c r="BF47" s="162">
        <f t="shared" si="40"/>
        <v>0</v>
      </c>
      <c r="BG47" s="166"/>
      <c r="BH47" s="165"/>
      <c r="BI47" s="162">
        <f t="shared" si="41"/>
        <v>0</v>
      </c>
      <c r="BJ47" s="166"/>
      <c r="BK47" s="165"/>
      <c r="BL47" s="162">
        <f t="shared" si="42"/>
        <v>0</v>
      </c>
      <c r="BM47" s="166"/>
      <c r="BN47" s="165"/>
      <c r="BO47" s="162">
        <f t="shared" si="43"/>
        <v>0</v>
      </c>
      <c r="BP47" s="166"/>
      <c r="BQ47" s="165"/>
      <c r="BR47" s="162">
        <f t="shared" si="44"/>
        <v>0</v>
      </c>
      <c r="BS47" s="166"/>
      <c r="BT47" s="165"/>
      <c r="BU47" s="162">
        <f t="shared" si="45"/>
        <v>0</v>
      </c>
      <c r="BV47" s="166"/>
      <c r="BW47" s="165"/>
      <c r="BX47" s="162">
        <f t="shared" si="46"/>
        <v>0</v>
      </c>
      <c r="BY47" s="166"/>
      <c r="BZ47" s="165"/>
      <c r="CA47" s="162">
        <f t="shared" si="47"/>
        <v>0</v>
      </c>
      <c r="CB47" s="163">
        <f t="shared" si="24"/>
        <v>0</v>
      </c>
      <c r="CC47" s="162">
        <f t="shared" si="25"/>
        <v>0</v>
      </c>
      <c r="CH47" s="206"/>
    </row>
    <row r="48" spans="3:86" ht="24.75" customHeight="1" hidden="1">
      <c r="C48" s="609"/>
      <c r="D48" s="609"/>
      <c r="E48" s="211">
        <v>30</v>
      </c>
      <c r="F48" s="807"/>
      <c r="G48" s="808"/>
      <c r="H48" s="216"/>
      <c r="I48" s="210">
        <f>H48-J48</f>
        <v>0</v>
      </c>
      <c r="J48" s="209"/>
      <c r="K48" s="816"/>
      <c r="L48" s="817"/>
      <c r="M48" s="592" t="s">
        <v>141</v>
      </c>
      <c r="N48" s="578">
        <f t="shared" si="22"/>
        <v>0</v>
      </c>
      <c r="O48" s="579">
        <f t="shared" si="23"/>
        <v>0</v>
      </c>
      <c r="P48" s="580">
        <f t="shared" si="0"/>
        <v>0</v>
      </c>
      <c r="Q48" s="345"/>
      <c r="R48" s="165"/>
      <c r="S48" s="395">
        <f>SUM(Q48:R48)</f>
        <v>0</v>
      </c>
      <c r="T48" s="345"/>
      <c r="U48" s="165"/>
      <c r="V48" s="395">
        <f>SUM(T48:U48)</f>
        <v>0</v>
      </c>
      <c r="W48" s="345"/>
      <c r="X48" s="165"/>
      <c r="Y48" s="395">
        <f t="shared" si="29"/>
        <v>0</v>
      </c>
      <c r="Z48" s="345"/>
      <c r="AA48" s="165"/>
      <c r="AB48" s="395">
        <f t="shared" si="30"/>
        <v>0</v>
      </c>
      <c r="AC48" s="345"/>
      <c r="AD48" s="165"/>
      <c r="AE48" s="162">
        <f t="shared" si="31"/>
        <v>0</v>
      </c>
      <c r="AF48" s="345"/>
      <c r="AG48" s="165"/>
      <c r="AH48" s="395">
        <f>SUM(AF48:AG48)</f>
        <v>0</v>
      </c>
      <c r="AI48" s="398"/>
      <c r="AJ48" s="165"/>
      <c r="AK48" s="395">
        <f>SUM(AI48:AJ48)</f>
        <v>0</v>
      </c>
      <c r="AL48" s="398"/>
      <c r="AM48" s="165"/>
      <c r="AN48" s="395">
        <f t="shared" si="34"/>
        <v>0</v>
      </c>
      <c r="AO48" s="398"/>
      <c r="AP48" s="165"/>
      <c r="AQ48" s="395">
        <f t="shared" si="35"/>
        <v>0</v>
      </c>
      <c r="AR48" s="398"/>
      <c r="AS48" s="165"/>
      <c r="AT48" s="395">
        <f t="shared" si="36"/>
        <v>0</v>
      </c>
      <c r="AU48" s="398"/>
      <c r="AV48" s="165"/>
      <c r="AW48" s="395">
        <f>SUM(AU48:AV48)</f>
        <v>0</v>
      </c>
      <c r="AX48" s="166"/>
      <c r="AY48" s="165"/>
      <c r="AZ48" s="162">
        <f>SUM(AX48:AY48)</f>
        <v>0</v>
      </c>
      <c r="BA48" s="166"/>
      <c r="BB48" s="165"/>
      <c r="BC48" s="162">
        <f t="shared" si="39"/>
        <v>0</v>
      </c>
      <c r="BD48" s="166"/>
      <c r="BE48" s="165"/>
      <c r="BF48" s="162">
        <f t="shared" si="40"/>
        <v>0</v>
      </c>
      <c r="BG48" s="166"/>
      <c r="BH48" s="165"/>
      <c r="BI48" s="162">
        <f t="shared" si="41"/>
        <v>0</v>
      </c>
      <c r="BJ48" s="166"/>
      <c r="BK48" s="165"/>
      <c r="BL48" s="162">
        <f t="shared" si="42"/>
        <v>0</v>
      </c>
      <c r="BM48" s="166"/>
      <c r="BN48" s="165"/>
      <c r="BO48" s="162">
        <f t="shared" si="43"/>
        <v>0</v>
      </c>
      <c r="BP48" s="166"/>
      <c r="BQ48" s="165"/>
      <c r="BR48" s="162">
        <f t="shared" si="44"/>
        <v>0</v>
      </c>
      <c r="BS48" s="166"/>
      <c r="BT48" s="165"/>
      <c r="BU48" s="162">
        <f t="shared" si="45"/>
        <v>0</v>
      </c>
      <c r="BV48" s="166"/>
      <c r="BW48" s="165"/>
      <c r="BX48" s="162">
        <f t="shared" si="46"/>
        <v>0</v>
      </c>
      <c r="BY48" s="166"/>
      <c r="BZ48" s="165"/>
      <c r="CA48" s="162">
        <f t="shared" si="47"/>
        <v>0</v>
      </c>
      <c r="CB48" s="163">
        <f t="shared" si="24"/>
        <v>0</v>
      </c>
      <c r="CC48" s="162">
        <f t="shared" si="25"/>
        <v>0</v>
      </c>
      <c r="CH48" s="206"/>
    </row>
    <row r="49" spans="3:86" ht="24.75" customHeight="1" hidden="1">
      <c r="C49" s="609"/>
      <c r="D49" s="609"/>
      <c r="E49" s="536">
        <v>31</v>
      </c>
      <c r="F49" s="525"/>
      <c r="G49" s="526"/>
      <c r="H49" s="216"/>
      <c r="I49" s="210">
        <f aca="true" t="shared" si="48" ref="I49:I58">H49-J49</f>
        <v>0</v>
      </c>
      <c r="J49" s="209"/>
      <c r="K49" s="523"/>
      <c r="L49" s="524"/>
      <c r="M49" s="592" t="s">
        <v>141</v>
      </c>
      <c r="N49" s="578">
        <f>IF(M49="■","",IF(M49="□",ROUNDDOWN($I49*P$12,0)-Q49-T49-W49-Z49-AC49,0))</f>
        <v>0</v>
      </c>
      <c r="O49" s="579">
        <f>IF(M49="■","",ROUNDUP($J49*P$12,0)-R49-U49-X49-AA49-AD49)</f>
        <v>0</v>
      </c>
      <c r="P49" s="580">
        <f>SUM(N49:O49)</f>
        <v>0</v>
      </c>
      <c r="Q49" s="345"/>
      <c r="R49" s="165"/>
      <c r="S49" s="395">
        <f aca="true" t="shared" si="49" ref="S49:S58">SUM(Q49:R49)</f>
        <v>0</v>
      </c>
      <c r="T49" s="345"/>
      <c r="U49" s="165"/>
      <c r="V49" s="395">
        <f aca="true" t="shared" si="50" ref="V49:V57">SUM(T49:U49)</f>
        <v>0</v>
      </c>
      <c r="W49" s="345"/>
      <c r="X49" s="165"/>
      <c r="Y49" s="395">
        <f t="shared" si="29"/>
        <v>0</v>
      </c>
      <c r="Z49" s="345"/>
      <c r="AA49" s="165"/>
      <c r="AB49" s="395">
        <f t="shared" si="30"/>
        <v>0</v>
      </c>
      <c r="AC49" s="345"/>
      <c r="AD49" s="165"/>
      <c r="AE49" s="162">
        <f t="shared" si="31"/>
        <v>0</v>
      </c>
      <c r="AF49" s="345"/>
      <c r="AG49" s="165"/>
      <c r="AH49" s="395">
        <f aca="true" t="shared" si="51" ref="AH49:AH58">SUM(AF49:AG49)</f>
        <v>0</v>
      </c>
      <c r="AI49" s="398"/>
      <c r="AJ49" s="165"/>
      <c r="AK49" s="395">
        <f aca="true" t="shared" si="52" ref="AK49:AK58">SUM(AI49:AJ49)</f>
        <v>0</v>
      </c>
      <c r="AL49" s="398"/>
      <c r="AM49" s="165"/>
      <c r="AN49" s="395">
        <f t="shared" si="34"/>
        <v>0</v>
      </c>
      <c r="AO49" s="398"/>
      <c r="AP49" s="165"/>
      <c r="AQ49" s="395">
        <f t="shared" si="35"/>
        <v>0</v>
      </c>
      <c r="AR49" s="398"/>
      <c r="AS49" s="165"/>
      <c r="AT49" s="395">
        <f t="shared" si="36"/>
        <v>0</v>
      </c>
      <c r="AU49" s="398"/>
      <c r="AV49" s="165"/>
      <c r="AW49" s="395">
        <f>SUM(AU49:AV49)</f>
        <v>0</v>
      </c>
      <c r="AX49" s="166"/>
      <c r="AY49" s="165"/>
      <c r="AZ49" s="162">
        <f aca="true" t="shared" si="53" ref="AZ49:AZ58">SUM(AX49:AY49)</f>
        <v>0</v>
      </c>
      <c r="BA49" s="166"/>
      <c r="BB49" s="165"/>
      <c r="BC49" s="162">
        <f t="shared" si="39"/>
        <v>0</v>
      </c>
      <c r="BD49" s="166"/>
      <c r="BE49" s="165"/>
      <c r="BF49" s="162">
        <f t="shared" si="40"/>
        <v>0</v>
      </c>
      <c r="BG49" s="166"/>
      <c r="BH49" s="165"/>
      <c r="BI49" s="162">
        <f t="shared" si="41"/>
        <v>0</v>
      </c>
      <c r="BJ49" s="166"/>
      <c r="BK49" s="165"/>
      <c r="BL49" s="162">
        <f t="shared" si="42"/>
        <v>0</v>
      </c>
      <c r="BM49" s="166"/>
      <c r="BN49" s="165"/>
      <c r="BO49" s="162">
        <f t="shared" si="43"/>
        <v>0</v>
      </c>
      <c r="BP49" s="166"/>
      <c r="BQ49" s="165"/>
      <c r="BR49" s="162">
        <f t="shared" si="44"/>
        <v>0</v>
      </c>
      <c r="BS49" s="166"/>
      <c r="BT49" s="165"/>
      <c r="BU49" s="162">
        <f t="shared" si="45"/>
        <v>0</v>
      </c>
      <c r="BV49" s="166"/>
      <c r="BW49" s="165"/>
      <c r="BX49" s="162">
        <f t="shared" si="46"/>
        <v>0</v>
      </c>
      <c r="BY49" s="166"/>
      <c r="BZ49" s="165"/>
      <c r="CA49" s="162">
        <f t="shared" si="47"/>
        <v>0</v>
      </c>
      <c r="CB49" s="163">
        <f t="shared" si="24"/>
        <v>0</v>
      </c>
      <c r="CC49" s="162">
        <f t="shared" si="25"/>
        <v>0</v>
      </c>
      <c r="CH49" s="206"/>
    </row>
    <row r="50" spans="3:86" ht="24.75" customHeight="1" hidden="1">
      <c r="C50" s="609"/>
      <c r="D50" s="609"/>
      <c r="E50" s="536">
        <v>32</v>
      </c>
      <c r="F50" s="525"/>
      <c r="G50" s="526"/>
      <c r="H50" s="216"/>
      <c r="I50" s="210">
        <f t="shared" si="48"/>
        <v>0</v>
      </c>
      <c r="J50" s="209"/>
      <c r="K50" s="523"/>
      <c r="L50" s="524"/>
      <c r="M50" s="592" t="s">
        <v>141</v>
      </c>
      <c r="N50" s="578">
        <f aca="true" t="shared" si="54" ref="N50:N59">IF(M50="■","",IF(M50="□",ROUNDDOWN($I50*P$12,0)-Q50-T50-W50-Z50-AC50,0))</f>
        <v>0</v>
      </c>
      <c r="O50" s="579">
        <f aca="true" t="shared" si="55" ref="O50:O59">IF(M50="■","",ROUNDUP($J50*P$12,0)-R50-U50-X50-AA50-AD50)</f>
        <v>0</v>
      </c>
      <c r="P50" s="580">
        <f aca="true" t="shared" si="56" ref="P50:P59">SUM(N50:O50)</f>
        <v>0</v>
      </c>
      <c r="Q50" s="345"/>
      <c r="R50" s="165"/>
      <c r="S50" s="395">
        <f t="shared" si="49"/>
        <v>0</v>
      </c>
      <c r="T50" s="345"/>
      <c r="U50" s="165"/>
      <c r="V50" s="395">
        <f t="shared" si="50"/>
        <v>0</v>
      </c>
      <c r="W50" s="345"/>
      <c r="X50" s="165"/>
      <c r="Y50" s="395">
        <f t="shared" si="29"/>
        <v>0</v>
      </c>
      <c r="Z50" s="345"/>
      <c r="AA50" s="165"/>
      <c r="AB50" s="395">
        <f t="shared" si="30"/>
        <v>0</v>
      </c>
      <c r="AC50" s="345"/>
      <c r="AD50" s="165"/>
      <c r="AE50" s="162">
        <f t="shared" si="31"/>
        <v>0</v>
      </c>
      <c r="AF50" s="345"/>
      <c r="AG50" s="165"/>
      <c r="AH50" s="395">
        <f t="shared" si="51"/>
        <v>0</v>
      </c>
      <c r="AI50" s="398"/>
      <c r="AJ50" s="165"/>
      <c r="AK50" s="395">
        <f t="shared" si="52"/>
        <v>0</v>
      </c>
      <c r="AL50" s="398"/>
      <c r="AM50" s="165"/>
      <c r="AN50" s="395">
        <f t="shared" si="34"/>
        <v>0</v>
      </c>
      <c r="AO50" s="398"/>
      <c r="AP50" s="165"/>
      <c r="AQ50" s="395">
        <f t="shared" si="35"/>
        <v>0</v>
      </c>
      <c r="AR50" s="398"/>
      <c r="AS50" s="165"/>
      <c r="AT50" s="395">
        <f t="shared" si="36"/>
        <v>0</v>
      </c>
      <c r="AU50" s="398"/>
      <c r="AV50" s="165"/>
      <c r="AW50" s="395">
        <f>SUM(AU50:AV50)</f>
        <v>0</v>
      </c>
      <c r="AX50" s="166"/>
      <c r="AY50" s="165"/>
      <c r="AZ50" s="162">
        <f t="shared" si="53"/>
        <v>0</v>
      </c>
      <c r="BA50" s="166"/>
      <c r="BB50" s="165"/>
      <c r="BC50" s="162">
        <f t="shared" si="39"/>
        <v>0</v>
      </c>
      <c r="BD50" s="166"/>
      <c r="BE50" s="165"/>
      <c r="BF50" s="162">
        <f t="shared" si="40"/>
        <v>0</v>
      </c>
      <c r="BG50" s="166"/>
      <c r="BH50" s="165"/>
      <c r="BI50" s="162">
        <f t="shared" si="41"/>
        <v>0</v>
      </c>
      <c r="BJ50" s="166"/>
      <c r="BK50" s="165"/>
      <c r="BL50" s="162">
        <f t="shared" si="42"/>
        <v>0</v>
      </c>
      <c r="BM50" s="166"/>
      <c r="BN50" s="165"/>
      <c r="BO50" s="162">
        <f t="shared" si="43"/>
        <v>0</v>
      </c>
      <c r="BP50" s="166"/>
      <c r="BQ50" s="165"/>
      <c r="BR50" s="162">
        <f t="shared" si="44"/>
        <v>0</v>
      </c>
      <c r="BS50" s="166"/>
      <c r="BT50" s="165"/>
      <c r="BU50" s="162">
        <f t="shared" si="45"/>
        <v>0</v>
      </c>
      <c r="BV50" s="166"/>
      <c r="BW50" s="165"/>
      <c r="BX50" s="162">
        <f t="shared" si="46"/>
        <v>0</v>
      </c>
      <c r="BY50" s="166"/>
      <c r="BZ50" s="165"/>
      <c r="CA50" s="162">
        <f t="shared" si="47"/>
        <v>0</v>
      </c>
      <c r="CB50" s="163">
        <f t="shared" si="24"/>
        <v>0</v>
      </c>
      <c r="CC50" s="162">
        <f t="shared" si="25"/>
        <v>0</v>
      </c>
      <c r="CH50" s="206"/>
    </row>
    <row r="51" spans="3:86" ht="24.75" customHeight="1" hidden="1">
      <c r="C51" s="609"/>
      <c r="D51" s="609"/>
      <c r="E51" s="536">
        <v>33</v>
      </c>
      <c r="F51" s="525"/>
      <c r="G51" s="526"/>
      <c r="H51" s="216"/>
      <c r="I51" s="210">
        <f t="shared" si="48"/>
        <v>0</v>
      </c>
      <c r="J51" s="209"/>
      <c r="K51" s="523"/>
      <c r="L51" s="524"/>
      <c r="M51" s="592" t="s">
        <v>141</v>
      </c>
      <c r="N51" s="578">
        <f t="shared" si="54"/>
        <v>0</v>
      </c>
      <c r="O51" s="579">
        <f t="shared" si="55"/>
        <v>0</v>
      </c>
      <c r="P51" s="580">
        <f t="shared" si="56"/>
        <v>0</v>
      </c>
      <c r="Q51" s="345"/>
      <c r="R51" s="165"/>
      <c r="S51" s="395">
        <f t="shared" si="49"/>
        <v>0</v>
      </c>
      <c r="T51" s="345"/>
      <c r="U51" s="165"/>
      <c r="V51" s="395">
        <f t="shared" si="50"/>
        <v>0</v>
      </c>
      <c r="W51" s="345"/>
      <c r="X51" s="165"/>
      <c r="Y51" s="395">
        <f t="shared" si="29"/>
        <v>0</v>
      </c>
      <c r="Z51" s="345"/>
      <c r="AA51" s="165"/>
      <c r="AB51" s="395">
        <f t="shared" si="30"/>
        <v>0</v>
      </c>
      <c r="AC51" s="345"/>
      <c r="AD51" s="165"/>
      <c r="AE51" s="162">
        <f t="shared" si="31"/>
        <v>0</v>
      </c>
      <c r="AF51" s="345"/>
      <c r="AG51" s="165"/>
      <c r="AH51" s="395">
        <f t="shared" si="51"/>
        <v>0</v>
      </c>
      <c r="AI51" s="398"/>
      <c r="AJ51" s="165"/>
      <c r="AK51" s="395">
        <f t="shared" si="52"/>
        <v>0</v>
      </c>
      <c r="AL51" s="398"/>
      <c r="AM51" s="165"/>
      <c r="AN51" s="395">
        <f t="shared" si="34"/>
        <v>0</v>
      </c>
      <c r="AO51" s="398"/>
      <c r="AP51" s="165"/>
      <c r="AQ51" s="395">
        <f t="shared" si="35"/>
        <v>0</v>
      </c>
      <c r="AR51" s="398"/>
      <c r="AS51" s="165"/>
      <c r="AT51" s="395">
        <f t="shared" si="36"/>
        <v>0</v>
      </c>
      <c r="AU51" s="398"/>
      <c r="AV51" s="165"/>
      <c r="AW51" s="395">
        <f>SUM(AU51:AV51)</f>
        <v>0</v>
      </c>
      <c r="AX51" s="166"/>
      <c r="AY51" s="165"/>
      <c r="AZ51" s="162">
        <f t="shared" si="53"/>
        <v>0</v>
      </c>
      <c r="BA51" s="166"/>
      <c r="BB51" s="165"/>
      <c r="BC51" s="162">
        <f t="shared" si="39"/>
        <v>0</v>
      </c>
      <c r="BD51" s="166"/>
      <c r="BE51" s="165"/>
      <c r="BF51" s="162">
        <f t="shared" si="40"/>
        <v>0</v>
      </c>
      <c r="BG51" s="166"/>
      <c r="BH51" s="165"/>
      <c r="BI51" s="162">
        <f t="shared" si="41"/>
        <v>0</v>
      </c>
      <c r="BJ51" s="166"/>
      <c r="BK51" s="165"/>
      <c r="BL51" s="162">
        <f t="shared" si="42"/>
        <v>0</v>
      </c>
      <c r="BM51" s="166"/>
      <c r="BN51" s="165"/>
      <c r="BO51" s="162">
        <f t="shared" si="43"/>
        <v>0</v>
      </c>
      <c r="BP51" s="166"/>
      <c r="BQ51" s="165"/>
      <c r="BR51" s="162">
        <f t="shared" si="44"/>
        <v>0</v>
      </c>
      <c r="BS51" s="166"/>
      <c r="BT51" s="165"/>
      <c r="BU51" s="162">
        <f t="shared" si="45"/>
        <v>0</v>
      </c>
      <c r="BV51" s="166"/>
      <c r="BW51" s="165"/>
      <c r="BX51" s="162">
        <f t="shared" si="46"/>
        <v>0</v>
      </c>
      <c r="BY51" s="166"/>
      <c r="BZ51" s="165"/>
      <c r="CA51" s="162">
        <f t="shared" si="47"/>
        <v>0</v>
      </c>
      <c r="CB51" s="163">
        <f t="shared" si="24"/>
        <v>0</v>
      </c>
      <c r="CC51" s="162">
        <f t="shared" si="25"/>
        <v>0</v>
      </c>
      <c r="CH51" s="206"/>
    </row>
    <row r="52" spans="3:86" ht="24.75" customHeight="1" hidden="1">
      <c r="C52" s="609"/>
      <c r="D52" s="609"/>
      <c r="E52" s="536">
        <v>34</v>
      </c>
      <c r="F52" s="525"/>
      <c r="G52" s="526"/>
      <c r="H52" s="216"/>
      <c r="I52" s="210">
        <f t="shared" si="48"/>
        <v>0</v>
      </c>
      <c r="J52" s="209"/>
      <c r="K52" s="523"/>
      <c r="L52" s="524"/>
      <c r="M52" s="592" t="s">
        <v>141</v>
      </c>
      <c r="N52" s="578">
        <f t="shared" si="54"/>
        <v>0</v>
      </c>
      <c r="O52" s="579">
        <f t="shared" si="55"/>
        <v>0</v>
      </c>
      <c r="P52" s="580">
        <f t="shared" si="56"/>
        <v>0</v>
      </c>
      <c r="Q52" s="345"/>
      <c r="R52" s="165"/>
      <c r="S52" s="395">
        <f t="shared" si="49"/>
        <v>0</v>
      </c>
      <c r="T52" s="345"/>
      <c r="U52" s="165"/>
      <c r="V52" s="395">
        <f t="shared" si="50"/>
        <v>0</v>
      </c>
      <c r="W52" s="345"/>
      <c r="X52" s="165"/>
      <c r="Y52" s="395">
        <f t="shared" si="29"/>
        <v>0</v>
      </c>
      <c r="Z52" s="345"/>
      <c r="AA52" s="165"/>
      <c r="AB52" s="395">
        <f t="shared" si="30"/>
        <v>0</v>
      </c>
      <c r="AC52" s="345"/>
      <c r="AD52" s="165"/>
      <c r="AE52" s="162">
        <f t="shared" si="31"/>
        <v>0</v>
      </c>
      <c r="AF52" s="345"/>
      <c r="AG52" s="165"/>
      <c r="AH52" s="395">
        <f t="shared" si="51"/>
        <v>0</v>
      </c>
      <c r="AI52" s="398"/>
      <c r="AJ52" s="165"/>
      <c r="AK52" s="395">
        <f t="shared" si="52"/>
        <v>0</v>
      </c>
      <c r="AL52" s="398"/>
      <c r="AM52" s="165"/>
      <c r="AN52" s="395">
        <f t="shared" si="34"/>
        <v>0</v>
      </c>
      <c r="AO52" s="398"/>
      <c r="AP52" s="165"/>
      <c r="AQ52" s="395">
        <f t="shared" si="35"/>
        <v>0</v>
      </c>
      <c r="AR52" s="398"/>
      <c r="AS52" s="165"/>
      <c r="AT52" s="395">
        <f t="shared" si="36"/>
        <v>0</v>
      </c>
      <c r="AU52" s="398"/>
      <c r="AV52" s="165"/>
      <c r="AW52" s="395">
        <f>SUM(AU52:AV52)</f>
        <v>0</v>
      </c>
      <c r="AX52" s="166"/>
      <c r="AY52" s="165"/>
      <c r="AZ52" s="162">
        <f t="shared" si="53"/>
        <v>0</v>
      </c>
      <c r="BA52" s="166"/>
      <c r="BB52" s="165"/>
      <c r="BC52" s="162">
        <f t="shared" si="39"/>
        <v>0</v>
      </c>
      <c r="BD52" s="166"/>
      <c r="BE52" s="165"/>
      <c r="BF52" s="162">
        <f t="shared" si="40"/>
        <v>0</v>
      </c>
      <c r="BG52" s="166"/>
      <c r="BH52" s="165"/>
      <c r="BI52" s="162">
        <f t="shared" si="41"/>
        <v>0</v>
      </c>
      <c r="BJ52" s="166"/>
      <c r="BK52" s="165"/>
      <c r="BL52" s="162">
        <f t="shared" si="42"/>
        <v>0</v>
      </c>
      <c r="BM52" s="166"/>
      <c r="BN52" s="165"/>
      <c r="BO52" s="162">
        <f t="shared" si="43"/>
        <v>0</v>
      </c>
      <c r="BP52" s="166"/>
      <c r="BQ52" s="165"/>
      <c r="BR52" s="162">
        <f t="shared" si="44"/>
        <v>0</v>
      </c>
      <c r="BS52" s="166"/>
      <c r="BT52" s="165"/>
      <c r="BU52" s="162">
        <f t="shared" si="45"/>
        <v>0</v>
      </c>
      <c r="BV52" s="166"/>
      <c r="BW52" s="165"/>
      <c r="BX52" s="162">
        <f t="shared" si="46"/>
        <v>0</v>
      </c>
      <c r="BY52" s="166"/>
      <c r="BZ52" s="165"/>
      <c r="CA52" s="162">
        <f t="shared" si="47"/>
        <v>0</v>
      </c>
      <c r="CB52" s="163">
        <f t="shared" si="24"/>
        <v>0</v>
      </c>
      <c r="CC52" s="162">
        <f t="shared" si="25"/>
        <v>0</v>
      </c>
      <c r="CH52" s="206"/>
    </row>
    <row r="53" spans="3:86" ht="24.75" customHeight="1" hidden="1">
      <c r="C53" s="609"/>
      <c r="D53" s="609"/>
      <c r="E53" s="536">
        <v>35</v>
      </c>
      <c r="F53" s="525"/>
      <c r="G53" s="526"/>
      <c r="H53" s="216"/>
      <c r="I53" s="210">
        <f t="shared" si="48"/>
        <v>0</v>
      </c>
      <c r="J53" s="209"/>
      <c r="K53" s="523"/>
      <c r="L53" s="524"/>
      <c r="M53" s="592" t="s">
        <v>141</v>
      </c>
      <c r="N53" s="578">
        <f t="shared" si="54"/>
        <v>0</v>
      </c>
      <c r="O53" s="579">
        <f t="shared" si="55"/>
        <v>0</v>
      </c>
      <c r="P53" s="580">
        <f t="shared" si="56"/>
        <v>0</v>
      </c>
      <c r="Q53" s="345"/>
      <c r="R53" s="165"/>
      <c r="S53" s="395">
        <f t="shared" si="49"/>
        <v>0</v>
      </c>
      <c r="T53" s="345"/>
      <c r="U53" s="165"/>
      <c r="V53" s="395">
        <f t="shared" si="50"/>
        <v>0</v>
      </c>
      <c r="W53" s="345"/>
      <c r="X53" s="165"/>
      <c r="Y53" s="395">
        <f t="shared" si="29"/>
        <v>0</v>
      </c>
      <c r="Z53" s="345"/>
      <c r="AA53" s="165"/>
      <c r="AB53" s="395">
        <f t="shared" si="30"/>
        <v>0</v>
      </c>
      <c r="AC53" s="345"/>
      <c r="AD53" s="165"/>
      <c r="AE53" s="162">
        <f t="shared" si="31"/>
        <v>0</v>
      </c>
      <c r="AF53" s="345"/>
      <c r="AG53" s="165"/>
      <c r="AH53" s="395">
        <f t="shared" si="51"/>
        <v>0</v>
      </c>
      <c r="AI53" s="398"/>
      <c r="AJ53" s="165"/>
      <c r="AK53" s="395">
        <f t="shared" si="52"/>
        <v>0</v>
      </c>
      <c r="AL53" s="398"/>
      <c r="AM53" s="165"/>
      <c r="AN53" s="395">
        <f t="shared" si="34"/>
        <v>0</v>
      </c>
      <c r="AO53" s="398"/>
      <c r="AP53" s="165"/>
      <c r="AQ53" s="395">
        <f t="shared" si="35"/>
        <v>0</v>
      </c>
      <c r="AR53" s="398"/>
      <c r="AS53" s="165"/>
      <c r="AT53" s="395">
        <f t="shared" si="36"/>
        <v>0</v>
      </c>
      <c r="AU53" s="398"/>
      <c r="AV53" s="165"/>
      <c r="AW53" s="395">
        <f t="shared" si="37"/>
        <v>0</v>
      </c>
      <c r="AX53" s="166"/>
      <c r="AY53" s="165"/>
      <c r="AZ53" s="162">
        <f t="shared" si="53"/>
        <v>0</v>
      </c>
      <c r="BA53" s="166"/>
      <c r="BB53" s="165"/>
      <c r="BC53" s="162">
        <f t="shared" si="39"/>
        <v>0</v>
      </c>
      <c r="BD53" s="166"/>
      <c r="BE53" s="165"/>
      <c r="BF53" s="162">
        <f t="shared" si="40"/>
        <v>0</v>
      </c>
      <c r="BG53" s="166"/>
      <c r="BH53" s="165"/>
      <c r="BI53" s="162">
        <f t="shared" si="41"/>
        <v>0</v>
      </c>
      <c r="BJ53" s="166"/>
      <c r="BK53" s="165"/>
      <c r="BL53" s="162">
        <f t="shared" si="42"/>
        <v>0</v>
      </c>
      <c r="BM53" s="166"/>
      <c r="BN53" s="165"/>
      <c r="BO53" s="162">
        <f t="shared" si="43"/>
        <v>0</v>
      </c>
      <c r="BP53" s="166"/>
      <c r="BQ53" s="165"/>
      <c r="BR53" s="162">
        <f t="shared" si="44"/>
        <v>0</v>
      </c>
      <c r="BS53" s="166"/>
      <c r="BT53" s="165"/>
      <c r="BU53" s="162">
        <f t="shared" si="45"/>
        <v>0</v>
      </c>
      <c r="BV53" s="166"/>
      <c r="BW53" s="165"/>
      <c r="BX53" s="162">
        <f t="shared" si="46"/>
        <v>0</v>
      </c>
      <c r="BY53" s="166"/>
      <c r="BZ53" s="165"/>
      <c r="CA53" s="162">
        <f t="shared" si="47"/>
        <v>0</v>
      </c>
      <c r="CB53" s="163">
        <f t="shared" si="24"/>
        <v>0</v>
      </c>
      <c r="CC53" s="162">
        <f t="shared" si="25"/>
        <v>0</v>
      </c>
      <c r="CH53" s="206"/>
    </row>
    <row r="54" spans="3:86" ht="24.75" customHeight="1" hidden="1">
      <c r="C54" s="609"/>
      <c r="D54" s="609"/>
      <c r="E54" s="536">
        <v>36</v>
      </c>
      <c r="F54" s="525"/>
      <c r="G54" s="526"/>
      <c r="H54" s="216"/>
      <c r="I54" s="210">
        <f t="shared" si="48"/>
        <v>0</v>
      </c>
      <c r="J54" s="209"/>
      <c r="K54" s="523"/>
      <c r="L54" s="524"/>
      <c r="M54" s="592" t="s">
        <v>141</v>
      </c>
      <c r="N54" s="578">
        <f t="shared" si="54"/>
        <v>0</v>
      </c>
      <c r="O54" s="579">
        <f t="shared" si="55"/>
        <v>0</v>
      </c>
      <c r="P54" s="580">
        <f t="shared" si="56"/>
        <v>0</v>
      </c>
      <c r="Q54" s="345"/>
      <c r="R54" s="165"/>
      <c r="S54" s="395">
        <f t="shared" si="49"/>
        <v>0</v>
      </c>
      <c r="T54" s="345"/>
      <c r="U54" s="165"/>
      <c r="V54" s="395">
        <f t="shared" si="50"/>
        <v>0</v>
      </c>
      <c r="W54" s="345"/>
      <c r="X54" s="165"/>
      <c r="Y54" s="395">
        <f t="shared" si="29"/>
        <v>0</v>
      </c>
      <c r="Z54" s="345"/>
      <c r="AA54" s="165"/>
      <c r="AB54" s="395">
        <f t="shared" si="30"/>
        <v>0</v>
      </c>
      <c r="AC54" s="345"/>
      <c r="AD54" s="165"/>
      <c r="AE54" s="162">
        <f t="shared" si="31"/>
        <v>0</v>
      </c>
      <c r="AF54" s="345"/>
      <c r="AG54" s="165"/>
      <c r="AH54" s="395">
        <f t="shared" si="51"/>
        <v>0</v>
      </c>
      <c r="AI54" s="398"/>
      <c r="AJ54" s="165"/>
      <c r="AK54" s="395">
        <f t="shared" si="52"/>
        <v>0</v>
      </c>
      <c r="AL54" s="398"/>
      <c r="AM54" s="165"/>
      <c r="AN54" s="395">
        <f t="shared" si="34"/>
        <v>0</v>
      </c>
      <c r="AO54" s="398"/>
      <c r="AP54" s="165"/>
      <c r="AQ54" s="395">
        <f t="shared" si="35"/>
        <v>0</v>
      </c>
      <c r="AR54" s="398"/>
      <c r="AS54" s="165"/>
      <c r="AT54" s="395">
        <f t="shared" si="36"/>
        <v>0</v>
      </c>
      <c r="AU54" s="398"/>
      <c r="AV54" s="165"/>
      <c r="AW54" s="395">
        <f t="shared" si="37"/>
        <v>0</v>
      </c>
      <c r="AX54" s="166"/>
      <c r="AY54" s="165"/>
      <c r="AZ54" s="162">
        <f t="shared" si="53"/>
        <v>0</v>
      </c>
      <c r="BA54" s="166"/>
      <c r="BB54" s="165"/>
      <c r="BC54" s="162">
        <f t="shared" si="39"/>
        <v>0</v>
      </c>
      <c r="BD54" s="166"/>
      <c r="BE54" s="165"/>
      <c r="BF54" s="162">
        <f t="shared" si="40"/>
        <v>0</v>
      </c>
      <c r="BG54" s="166"/>
      <c r="BH54" s="165"/>
      <c r="BI54" s="162">
        <f t="shared" si="41"/>
        <v>0</v>
      </c>
      <c r="BJ54" s="166"/>
      <c r="BK54" s="165"/>
      <c r="BL54" s="162">
        <f t="shared" si="42"/>
        <v>0</v>
      </c>
      <c r="BM54" s="166"/>
      <c r="BN54" s="165"/>
      <c r="BO54" s="162">
        <f t="shared" si="43"/>
        <v>0</v>
      </c>
      <c r="BP54" s="166"/>
      <c r="BQ54" s="165"/>
      <c r="BR54" s="162">
        <f t="shared" si="44"/>
        <v>0</v>
      </c>
      <c r="BS54" s="166"/>
      <c r="BT54" s="165"/>
      <c r="BU54" s="162">
        <f t="shared" si="45"/>
        <v>0</v>
      </c>
      <c r="BV54" s="166"/>
      <c r="BW54" s="165"/>
      <c r="BX54" s="162">
        <f t="shared" si="46"/>
        <v>0</v>
      </c>
      <c r="BY54" s="166"/>
      <c r="BZ54" s="165"/>
      <c r="CA54" s="162">
        <f t="shared" si="47"/>
        <v>0</v>
      </c>
      <c r="CB54" s="163">
        <f t="shared" si="24"/>
        <v>0</v>
      </c>
      <c r="CC54" s="162">
        <f t="shared" si="25"/>
        <v>0</v>
      </c>
      <c r="CH54" s="206"/>
    </row>
    <row r="55" spans="3:86" ht="24.75" customHeight="1" hidden="1">
      <c r="C55" s="609"/>
      <c r="D55" s="609"/>
      <c r="E55" s="536">
        <v>37</v>
      </c>
      <c r="F55" s="525"/>
      <c r="G55" s="526"/>
      <c r="H55" s="216"/>
      <c r="I55" s="210">
        <f t="shared" si="48"/>
        <v>0</v>
      </c>
      <c r="J55" s="209"/>
      <c r="K55" s="523"/>
      <c r="L55" s="524"/>
      <c r="M55" s="592" t="s">
        <v>141</v>
      </c>
      <c r="N55" s="578">
        <f t="shared" si="54"/>
        <v>0</v>
      </c>
      <c r="O55" s="579">
        <f t="shared" si="55"/>
        <v>0</v>
      </c>
      <c r="P55" s="580">
        <f t="shared" si="56"/>
        <v>0</v>
      </c>
      <c r="Q55" s="345"/>
      <c r="R55" s="165"/>
      <c r="S55" s="395">
        <f t="shared" si="49"/>
        <v>0</v>
      </c>
      <c r="T55" s="345"/>
      <c r="U55" s="165"/>
      <c r="V55" s="395">
        <f t="shared" si="50"/>
        <v>0</v>
      </c>
      <c r="W55" s="345"/>
      <c r="X55" s="165"/>
      <c r="Y55" s="395">
        <f t="shared" si="29"/>
        <v>0</v>
      </c>
      <c r="Z55" s="345"/>
      <c r="AA55" s="165"/>
      <c r="AB55" s="395">
        <f t="shared" si="30"/>
        <v>0</v>
      </c>
      <c r="AC55" s="345"/>
      <c r="AD55" s="165"/>
      <c r="AE55" s="162">
        <f t="shared" si="31"/>
        <v>0</v>
      </c>
      <c r="AF55" s="345"/>
      <c r="AG55" s="165"/>
      <c r="AH55" s="395">
        <f t="shared" si="51"/>
        <v>0</v>
      </c>
      <c r="AI55" s="398"/>
      <c r="AJ55" s="165"/>
      <c r="AK55" s="395">
        <f t="shared" si="52"/>
        <v>0</v>
      </c>
      <c r="AL55" s="398"/>
      <c r="AM55" s="165"/>
      <c r="AN55" s="395">
        <f t="shared" si="34"/>
        <v>0</v>
      </c>
      <c r="AO55" s="398"/>
      <c r="AP55" s="165"/>
      <c r="AQ55" s="395">
        <f t="shared" si="35"/>
        <v>0</v>
      </c>
      <c r="AR55" s="398"/>
      <c r="AS55" s="165"/>
      <c r="AT55" s="395">
        <f t="shared" si="36"/>
        <v>0</v>
      </c>
      <c r="AU55" s="398"/>
      <c r="AV55" s="165"/>
      <c r="AW55" s="395">
        <f t="shared" si="37"/>
        <v>0</v>
      </c>
      <c r="AX55" s="166"/>
      <c r="AY55" s="165"/>
      <c r="AZ55" s="162">
        <f t="shared" si="53"/>
        <v>0</v>
      </c>
      <c r="BA55" s="166"/>
      <c r="BB55" s="165"/>
      <c r="BC55" s="162">
        <f t="shared" si="39"/>
        <v>0</v>
      </c>
      <c r="BD55" s="166"/>
      <c r="BE55" s="165"/>
      <c r="BF55" s="162">
        <f t="shared" si="40"/>
        <v>0</v>
      </c>
      <c r="BG55" s="166"/>
      <c r="BH55" s="165"/>
      <c r="BI55" s="162">
        <f t="shared" si="41"/>
        <v>0</v>
      </c>
      <c r="BJ55" s="166"/>
      <c r="BK55" s="165"/>
      <c r="BL55" s="162">
        <f t="shared" si="42"/>
        <v>0</v>
      </c>
      <c r="BM55" s="166"/>
      <c r="BN55" s="165"/>
      <c r="BO55" s="162">
        <f t="shared" si="43"/>
        <v>0</v>
      </c>
      <c r="BP55" s="166"/>
      <c r="BQ55" s="165"/>
      <c r="BR55" s="162">
        <f t="shared" si="44"/>
        <v>0</v>
      </c>
      <c r="BS55" s="166"/>
      <c r="BT55" s="165"/>
      <c r="BU55" s="162">
        <f t="shared" si="45"/>
        <v>0</v>
      </c>
      <c r="BV55" s="166"/>
      <c r="BW55" s="165"/>
      <c r="BX55" s="162">
        <f t="shared" si="46"/>
        <v>0</v>
      </c>
      <c r="BY55" s="166"/>
      <c r="BZ55" s="165"/>
      <c r="CA55" s="162">
        <f t="shared" si="47"/>
        <v>0</v>
      </c>
      <c r="CB55" s="163">
        <f t="shared" si="24"/>
        <v>0</v>
      </c>
      <c r="CC55" s="162">
        <f t="shared" si="25"/>
        <v>0</v>
      </c>
      <c r="CH55" s="206"/>
    </row>
    <row r="56" spans="3:86" ht="24.75" customHeight="1" hidden="1">
      <c r="C56" s="609"/>
      <c r="D56" s="609"/>
      <c r="E56" s="536">
        <v>38</v>
      </c>
      <c r="F56" s="525"/>
      <c r="G56" s="526"/>
      <c r="H56" s="216"/>
      <c r="I56" s="210">
        <f t="shared" si="48"/>
        <v>0</v>
      </c>
      <c r="J56" s="209"/>
      <c r="K56" s="523"/>
      <c r="L56" s="524"/>
      <c r="M56" s="592" t="s">
        <v>141</v>
      </c>
      <c r="N56" s="578">
        <f t="shared" si="54"/>
        <v>0</v>
      </c>
      <c r="O56" s="579">
        <f t="shared" si="55"/>
        <v>0</v>
      </c>
      <c r="P56" s="580">
        <f t="shared" si="56"/>
        <v>0</v>
      </c>
      <c r="Q56" s="345"/>
      <c r="R56" s="165"/>
      <c r="S56" s="395">
        <f t="shared" si="49"/>
        <v>0</v>
      </c>
      <c r="T56" s="345"/>
      <c r="U56" s="165"/>
      <c r="V56" s="395">
        <f t="shared" si="50"/>
        <v>0</v>
      </c>
      <c r="W56" s="345"/>
      <c r="X56" s="165"/>
      <c r="Y56" s="395">
        <f t="shared" si="29"/>
        <v>0</v>
      </c>
      <c r="Z56" s="345"/>
      <c r="AA56" s="165"/>
      <c r="AB56" s="395">
        <f t="shared" si="30"/>
        <v>0</v>
      </c>
      <c r="AC56" s="345"/>
      <c r="AD56" s="165"/>
      <c r="AE56" s="162">
        <f t="shared" si="31"/>
        <v>0</v>
      </c>
      <c r="AF56" s="345"/>
      <c r="AG56" s="165"/>
      <c r="AH56" s="395">
        <f t="shared" si="51"/>
        <v>0</v>
      </c>
      <c r="AI56" s="398"/>
      <c r="AJ56" s="165"/>
      <c r="AK56" s="395">
        <f t="shared" si="52"/>
        <v>0</v>
      </c>
      <c r="AL56" s="398"/>
      <c r="AM56" s="165"/>
      <c r="AN56" s="395">
        <f t="shared" si="34"/>
        <v>0</v>
      </c>
      <c r="AO56" s="398"/>
      <c r="AP56" s="165"/>
      <c r="AQ56" s="395">
        <f t="shared" si="35"/>
        <v>0</v>
      </c>
      <c r="AR56" s="398"/>
      <c r="AS56" s="165"/>
      <c r="AT56" s="395">
        <f t="shared" si="36"/>
        <v>0</v>
      </c>
      <c r="AU56" s="398"/>
      <c r="AV56" s="165"/>
      <c r="AW56" s="395">
        <f t="shared" si="37"/>
        <v>0</v>
      </c>
      <c r="AX56" s="166"/>
      <c r="AY56" s="165"/>
      <c r="AZ56" s="162">
        <f t="shared" si="53"/>
        <v>0</v>
      </c>
      <c r="BA56" s="166"/>
      <c r="BB56" s="165"/>
      <c r="BC56" s="162">
        <f t="shared" si="39"/>
        <v>0</v>
      </c>
      <c r="BD56" s="166"/>
      <c r="BE56" s="165"/>
      <c r="BF56" s="162">
        <f t="shared" si="40"/>
        <v>0</v>
      </c>
      <c r="BG56" s="166"/>
      <c r="BH56" s="165"/>
      <c r="BI56" s="162">
        <f t="shared" si="41"/>
        <v>0</v>
      </c>
      <c r="BJ56" s="166"/>
      <c r="BK56" s="165"/>
      <c r="BL56" s="162">
        <f t="shared" si="42"/>
        <v>0</v>
      </c>
      <c r="BM56" s="166"/>
      <c r="BN56" s="165"/>
      <c r="BO56" s="162">
        <f t="shared" si="43"/>
        <v>0</v>
      </c>
      <c r="BP56" s="166"/>
      <c r="BQ56" s="165"/>
      <c r="BR56" s="162">
        <f t="shared" si="44"/>
        <v>0</v>
      </c>
      <c r="BS56" s="166"/>
      <c r="BT56" s="165"/>
      <c r="BU56" s="162">
        <f t="shared" si="45"/>
        <v>0</v>
      </c>
      <c r="BV56" s="166"/>
      <c r="BW56" s="165"/>
      <c r="BX56" s="162">
        <f t="shared" si="46"/>
        <v>0</v>
      </c>
      <c r="BY56" s="166"/>
      <c r="BZ56" s="165"/>
      <c r="CA56" s="162">
        <f t="shared" si="47"/>
        <v>0</v>
      </c>
      <c r="CB56" s="163">
        <f t="shared" si="24"/>
        <v>0</v>
      </c>
      <c r="CC56" s="162">
        <f t="shared" si="25"/>
        <v>0</v>
      </c>
      <c r="CH56" s="206"/>
    </row>
    <row r="57" spans="3:86" ht="24.75" customHeight="1" hidden="1">
      <c r="C57" s="609"/>
      <c r="D57" s="609"/>
      <c r="E57" s="536">
        <v>39</v>
      </c>
      <c r="F57" s="525"/>
      <c r="G57" s="526"/>
      <c r="H57" s="216"/>
      <c r="I57" s="210">
        <f t="shared" si="48"/>
        <v>0</v>
      </c>
      <c r="J57" s="209"/>
      <c r="K57" s="523"/>
      <c r="L57" s="524"/>
      <c r="M57" s="592" t="s">
        <v>141</v>
      </c>
      <c r="N57" s="578">
        <f t="shared" si="54"/>
        <v>0</v>
      </c>
      <c r="O57" s="579">
        <f t="shared" si="55"/>
        <v>0</v>
      </c>
      <c r="P57" s="580">
        <f t="shared" si="56"/>
        <v>0</v>
      </c>
      <c r="Q57" s="345"/>
      <c r="R57" s="165"/>
      <c r="S57" s="395">
        <f t="shared" si="49"/>
        <v>0</v>
      </c>
      <c r="T57" s="345"/>
      <c r="U57" s="165"/>
      <c r="V57" s="395">
        <f t="shared" si="50"/>
        <v>0</v>
      </c>
      <c r="W57" s="345"/>
      <c r="X57" s="165"/>
      <c r="Y57" s="395">
        <f t="shared" si="29"/>
        <v>0</v>
      </c>
      <c r="Z57" s="345"/>
      <c r="AA57" s="165"/>
      <c r="AB57" s="395">
        <f t="shared" si="30"/>
        <v>0</v>
      </c>
      <c r="AC57" s="345"/>
      <c r="AD57" s="165"/>
      <c r="AE57" s="162">
        <f t="shared" si="31"/>
        <v>0</v>
      </c>
      <c r="AF57" s="345"/>
      <c r="AG57" s="165"/>
      <c r="AH57" s="395">
        <f t="shared" si="51"/>
        <v>0</v>
      </c>
      <c r="AI57" s="398"/>
      <c r="AJ57" s="165"/>
      <c r="AK57" s="395">
        <f t="shared" si="52"/>
        <v>0</v>
      </c>
      <c r="AL57" s="398"/>
      <c r="AM57" s="165"/>
      <c r="AN57" s="395">
        <f t="shared" si="34"/>
        <v>0</v>
      </c>
      <c r="AO57" s="398"/>
      <c r="AP57" s="165"/>
      <c r="AQ57" s="395">
        <f t="shared" si="35"/>
        <v>0</v>
      </c>
      <c r="AR57" s="398"/>
      <c r="AS57" s="165"/>
      <c r="AT57" s="395">
        <f t="shared" si="36"/>
        <v>0</v>
      </c>
      <c r="AU57" s="398"/>
      <c r="AV57" s="165"/>
      <c r="AW57" s="395">
        <f t="shared" si="37"/>
        <v>0</v>
      </c>
      <c r="AX57" s="166"/>
      <c r="AY57" s="165"/>
      <c r="AZ57" s="162">
        <f t="shared" si="53"/>
        <v>0</v>
      </c>
      <c r="BA57" s="166"/>
      <c r="BB57" s="165"/>
      <c r="BC57" s="162">
        <f t="shared" si="39"/>
        <v>0</v>
      </c>
      <c r="BD57" s="166"/>
      <c r="BE57" s="165"/>
      <c r="BF57" s="162">
        <f t="shared" si="40"/>
        <v>0</v>
      </c>
      <c r="BG57" s="166"/>
      <c r="BH57" s="165"/>
      <c r="BI57" s="162">
        <f t="shared" si="41"/>
        <v>0</v>
      </c>
      <c r="BJ57" s="166"/>
      <c r="BK57" s="165"/>
      <c r="BL57" s="162">
        <f t="shared" si="42"/>
        <v>0</v>
      </c>
      <c r="BM57" s="166"/>
      <c r="BN57" s="165"/>
      <c r="BO57" s="162">
        <f t="shared" si="43"/>
        <v>0</v>
      </c>
      <c r="BP57" s="166"/>
      <c r="BQ57" s="165"/>
      <c r="BR57" s="162">
        <f t="shared" si="44"/>
        <v>0</v>
      </c>
      <c r="BS57" s="166"/>
      <c r="BT57" s="165"/>
      <c r="BU57" s="162">
        <f t="shared" si="45"/>
        <v>0</v>
      </c>
      <c r="BV57" s="166"/>
      <c r="BW57" s="165"/>
      <c r="BX57" s="162">
        <f t="shared" si="46"/>
        <v>0</v>
      </c>
      <c r="BY57" s="166"/>
      <c r="BZ57" s="165"/>
      <c r="CA57" s="162">
        <f t="shared" si="47"/>
        <v>0</v>
      </c>
      <c r="CB57" s="163">
        <f t="shared" si="24"/>
        <v>0</v>
      </c>
      <c r="CC57" s="162">
        <f t="shared" si="25"/>
        <v>0</v>
      </c>
      <c r="CH57" s="206"/>
    </row>
    <row r="58" spans="3:86" ht="24.75" customHeight="1" hidden="1">
      <c r="C58" s="609"/>
      <c r="D58" s="609"/>
      <c r="E58" s="536">
        <v>40</v>
      </c>
      <c r="F58" s="525"/>
      <c r="G58" s="526"/>
      <c r="H58" s="216"/>
      <c r="I58" s="210">
        <f t="shared" si="48"/>
        <v>0</v>
      </c>
      <c r="J58" s="209"/>
      <c r="K58" s="523"/>
      <c r="L58" s="524"/>
      <c r="M58" s="592" t="s">
        <v>141</v>
      </c>
      <c r="N58" s="578">
        <f t="shared" si="54"/>
        <v>0</v>
      </c>
      <c r="O58" s="579">
        <f t="shared" si="55"/>
        <v>0</v>
      </c>
      <c r="P58" s="580">
        <f t="shared" si="56"/>
        <v>0</v>
      </c>
      <c r="Q58" s="345"/>
      <c r="R58" s="165"/>
      <c r="S58" s="395">
        <f t="shared" si="49"/>
        <v>0</v>
      </c>
      <c r="T58" s="345"/>
      <c r="U58" s="165"/>
      <c r="V58" s="395">
        <f>SUM(T58:U58)</f>
        <v>0</v>
      </c>
      <c r="W58" s="345"/>
      <c r="X58" s="165"/>
      <c r="Y58" s="395">
        <f t="shared" si="29"/>
        <v>0</v>
      </c>
      <c r="Z58" s="345"/>
      <c r="AA58" s="165"/>
      <c r="AB58" s="395">
        <f t="shared" si="30"/>
        <v>0</v>
      </c>
      <c r="AC58" s="345"/>
      <c r="AD58" s="165"/>
      <c r="AE58" s="162">
        <f t="shared" si="31"/>
        <v>0</v>
      </c>
      <c r="AF58" s="345"/>
      <c r="AG58" s="165"/>
      <c r="AH58" s="395">
        <f t="shared" si="51"/>
        <v>0</v>
      </c>
      <c r="AI58" s="398"/>
      <c r="AJ58" s="165"/>
      <c r="AK58" s="395">
        <f t="shared" si="52"/>
        <v>0</v>
      </c>
      <c r="AL58" s="398"/>
      <c r="AM58" s="165"/>
      <c r="AN58" s="395">
        <f t="shared" si="34"/>
        <v>0</v>
      </c>
      <c r="AO58" s="398"/>
      <c r="AP58" s="165"/>
      <c r="AQ58" s="395">
        <f t="shared" si="35"/>
        <v>0</v>
      </c>
      <c r="AR58" s="398"/>
      <c r="AS58" s="165"/>
      <c r="AT58" s="395">
        <f t="shared" si="36"/>
        <v>0</v>
      </c>
      <c r="AU58" s="398"/>
      <c r="AV58" s="165"/>
      <c r="AW58" s="395">
        <f>SUM(AU58:AV58)</f>
        <v>0</v>
      </c>
      <c r="AX58" s="166"/>
      <c r="AY58" s="165"/>
      <c r="AZ58" s="162">
        <f t="shared" si="53"/>
        <v>0</v>
      </c>
      <c r="BA58" s="166"/>
      <c r="BB58" s="165"/>
      <c r="BC58" s="162">
        <f t="shared" si="39"/>
        <v>0</v>
      </c>
      <c r="BD58" s="166"/>
      <c r="BE58" s="165"/>
      <c r="BF58" s="162">
        <f t="shared" si="40"/>
        <v>0</v>
      </c>
      <c r="BG58" s="166"/>
      <c r="BH58" s="165"/>
      <c r="BI58" s="162">
        <f t="shared" si="41"/>
        <v>0</v>
      </c>
      <c r="BJ58" s="166"/>
      <c r="BK58" s="165"/>
      <c r="BL58" s="162">
        <f t="shared" si="42"/>
        <v>0</v>
      </c>
      <c r="BM58" s="166"/>
      <c r="BN58" s="165"/>
      <c r="BO58" s="162">
        <f t="shared" si="43"/>
        <v>0</v>
      </c>
      <c r="BP58" s="166"/>
      <c r="BQ58" s="165"/>
      <c r="BR58" s="162">
        <f t="shared" si="44"/>
        <v>0</v>
      </c>
      <c r="BS58" s="166"/>
      <c r="BT58" s="165"/>
      <c r="BU58" s="162">
        <f t="shared" si="45"/>
        <v>0</v>
      </c>
      <c r="BV58" s="166"/>
      <c r="BW58" s="165"/>
      <c r="BX58" s="162">
        <f t="shared" si="46"/>
        <v>0</v>
      </c>
      <c r="BY58" s="166"/>
      <c r="BZ58" s="165"/>
      <c r="CA58" s="162">
        <f t="shared" si="47"/>
        <v>0</v>
      </c>
      <c r="CB58" s="163">
        <f t="shared" si="24"/>
        <v>0</v>
      </c>
      <c r="CC58" s="162">
        <f t="shared" si="25"/>
        <v>0</v>
      </c>
      <c r="CH58" s="206"/>
    </row>
    <row r="59" spans="3:88" ht="24.75" customHeight="1" thickBot="1">
      <c r="C59" s="870" t="s">
        <v>18</v>
      </c>
      <c r="D59" s="871"/>
      <c r="E59" s="208"/>
      <c r="F59" s="807"/>
      <c r="G59" s="808"/>
      <c r="H59" s="216"/>
      <c r="I59" s="210">
        <f t="shared" si="26"/>
        <v>0</v>
      </c>
      <c r="J59" s="209"/>
      <c r="K59" s="816"/>
      <c r="L59" s="817"/>
      <c r="M59" s="592" t="s">
        <v>141</v>
      </c>
      <c r="N59" s="578">
        <f t="shared" si="54"/>
        <v>0</v>
      </c>
      <c r="O59" s="579">
        <f t="shared" si="55"/>
        <v>0</v>
      </c>
      <c r="P59" s="580">
        <f t="shared" si="56"/>
        <v>0</v>
      </c>
      <c r="Q59" s="345"/>
      <c r="R59" s="165"/>
      <c r="S59" s="395">
        <f t="shared" si="27"/>
        <v>0</v>
      </c>
      <c r="T59" s="345"/>
      <c r="U59" s="165"/>
      <c r="V59" s="395">
        <f t="shared" si="28"/>
        <v>0</v>
      </c>
      <c r="W59" s="345"/>
      <c r="X59" s="165"/>
      <c r="Y59" s="395">
        <f t="shared" si="29"/>
        <v>0</v>
      </c>
      <c r="Z59" s="345"/>
      <c r="AA59" s="165"/>
      <c r="AB59" s="395">
        <f t="shared" si="30"/>
        <v>0</v>
      </c>
      <c r="AC59" s="345"/>
      <c r="AD59" s="165"/>
      <c r="AE59" s="162">
        <f t="shared" si="31"/>
        <v>0</v>
      </c>
      <c r="AF59" s="345"/>
      <c r="AG59" s="165"/>
      <c r="AH59" s="395">
        <f t="shared" si="32"/>
        <v>0</v>
      </c>
      <c r="AI59" s="398"/>
      <c r="AJ59" s="165"/>
      <c r="AK59" s="395">
        <f t="shared" si="33"/>
        <v>0</v>
      </c>
      <c r="AL59" s="398"/>
      <c r="AM59" s="165"/>
      <c r="AN59" s="395">
        <f t="shared" si="34"/>
        <v>0</v>
      </c>
      <c r="AO59" s="398"/>
      <c r="AP59" s="165"/>
      <c r="AQ59" s="395">
        <f t="shared" si="35"/>
        <v>0</v>
      </c>
      <c r="AR59" s="398"/>
      <c r="AS59" s="165"/>
      <c r="AT59" s="395">
        <f t="shared" si="36"/>
        <v>0</v>
      </c>
      <c r="AU59" s="398"/>
      <c r="AV59" s="165"/>
      <c r="AW59" s="395">
        <f t="shared" si="37"/>
        <v>0</v>
      </c>
      <c r="AX59" s="166"/>
      <c r="AY59" s="165"/>
      <c r="AZ59" s="162">
        <f t="shared" si="38"/>
        <v>0</v>
      </c>
      <c r="BA59" s="166"/>
      <c r="BB59" s="165"/>
      <c r="BC59" s="162">
        <f>SUM(BA59:BB59)</f>
        <v>0</v>
      </c>
      <c r="BD59" s="166"/>
      <c r="BE59" s="165"/>
      <c r="BF59" s="162">
        <f t="shared" si="40"/>
        <v>0</v>
      </c>
      <c r="BG59" s="166"/>
      <c r="BH59" s="165"/>
      <c r="BI59" s="162">
        <f t="shared" si="41"/>
        <v>0</v>
      </c>
      <c r="BJ59" s="166"/>
      <c r="BK59" s="165"/>
      <c r="BL59" s="162">
        <f t="shared" si="42"/>
        <v>0</v>
      </c>
      <c r="BM59" s="166"/>
      <c r="BN59" s="165"/>
      <c r="BO59" s="162">
        <f t="shared" si="43"/>
        <v>0</v>
      </c>
      <c r="BP59" s="166"/>
      <c r="BQ59" s="165"/>
      <c r="BR59" s="162">
        <f t="shared" si="44"/>
        <v>0</v>
      </c>
      <c r="BS59" s="166"/>
      <c r="BT59" s="165"/>
      <c r="BU59" s="162">
        <f t="shared" si="45"/>
        <v>0</v>
      </c>
      <c r="BV59" s="166"/>
      <c r="BW59" s="165"/>
      <c r="BX59" s="162">
        <f t="shared" si="46"/>
        <v>0</v>
      </c>
      <c r="BY59" s="166"/>
      <c r="BZ59" s="165"/>
      <c r="CA59" s="162">
        <f t="shared" si="47"/>
        <v>0</v>
      </c>
      <c r="CB59" s="163">
        <f t="shared" si="24"/>
        <v>0</v>
      </c>
      <c r="CC59" s="162">
        <f t="shared" si="25"/>
        <v>0</v>
      </c>
      <c r="CH59" s="206"/>
      <c r="CJ59" s="205"/>
    </row>
    <row r="60" spans="5:88" s="114" customFormat="1" ht="18" customHeight="1" thickBot="1">
      <c r="E60" s="872" t="s">
        <v>82</v>
      </c>
      <c r="F60" s="873"/>
      <c r="G60" s="874"/>
      <c r="H60" s="842">
        <f>SUM(H19:H59)</f>
        <v>0</v>
      </c>
      <c r="I60" s="845">
        <f>SUM(I19:I59)</f>
        <v>0</v>
      </c>
      <c r="J60" s="860">
        <f>SUM(J19:J59)</f>
        <v>0</v>
      </c>
      <c r="K60" s="848"/>
      <c r="L60" s="849"/>
      <c r="M60" s="813"/>
      <c r="N60" s="963">
        <f aca="true" t="shared" si="57" ref="N60:AS60">SUM(N19:N59)</f>
        <v>0</v>
      </c>
      <c r="O60" s="863">
        <f t="shared" si="57"/>
        <v>0</v>
      </c>
      <c r="P60" s="857">
        <f t="shared" si="57"/>
        <v>0</v>
      </c>
      <c r="Q60" s="863">
        <f t="shared" si="57"/>
        <v>0</v>
      </c>
      <c r="R60" s="863">
        <f t="shared" si="57"/>
        <v>0</v>
      </c>
      <c r="S60" s="857">
        <f t="shared" si="57"/>
        <v>0</v>
      </c>
      <c r="T60" s="863">
        <f t="shared" si="57"/>
        <v>0</v>
      </c>
      <c r="U60" s="863">
        <f t="shared" si="57"/>
        <v>0</v>
      </c>
      <c r="V60" s="857">
        <f t="shared" si="57"/>
        <v>0</v>
      </c>
      <c r="W60" s="863">
        <f t="shared" si="57"/>
        <v>0</v>
      </c>
      <c r="X60" s="863">
        <f t="shared" si="57"/>
        <v>0</v>
      </c>
      <c r="Y60" s="857">
        <f t="shared" si="57"/>
        <v>0</v>
      </c>
      <c r="Z60" s="863">
        <f t="shared" si="57"/>
        <v>0</v>
      </c>
      <c r="AA60" s="863">
        <f t="shared" si="57"/>
        <v>0</v>
      </c>
      <c r="AB60" s="857">
        <f t="shared" si="57"/>
        <v>0</v>
      </c>
      <c r="AC60" s="863">
        <f t="shared" si="57"/>
        <v>0</v>
      </c>
      <c r="AD60" s="863">
        <f t="shared" si="57"/>
        <v>0</v>
      </c>
      <c r="AE60" s="863">
        <f t="shared" si="57"/>
        <v>0</v>
      </c>
      <c r="AF60" s="963">
        <f t="shared" si="57"/>
        <v>0</v>
      </c>
      <c r="AG60" s="863">
        <f t="shared" si="57"/>
        <v>0</v>
      </c>
      <c r="AH60" s="863">
        <f t="shared" si="57"/>
        <v>0</v>
      </c>
      <c r="AI60" s="963">
        <f t="shared" si="57"/>
        <v>0</v>
      </c>
      <c r="AJ60" s="863">
        <f t="shared" si="57"/>
        <v>0</v>
      </c>
      <c r="AK60" s="863">
        <f t="shared" si="57"/>
        <v>0</v>
      </c>
      <c r="AL60" s="963">
        <f t="shared" si="57"/>
        <v>0</v>
      </c>
      <c r="AM60" s="863">
        <f t="shared" si="57"/>
        <v>0</v>
      </c>
      <c r="AN60" s="863">
        <f t="shared" si="57"/>
        <v>0</v>
      </c>
      <c r="AO60" s="963">
        <f t="shared" si="57"/>
        <v>0</v>
      </c>
      <c r="AP60" s="863">
        <f t="shared" si="57"/>
        <v>0</v>
      </c>
      <c r="AQ60" s="863">
        <f t="shared" si="57"/>
        <v>0</v>
      </c>
      <c r="AR60" s="963">
        <f t="shared" si="57"/>
        <v>0</v>
      </c>
      <c r="AS60" s="863">
        <f t="shared" si="57"/>
        <v>0</v>
      </c>
      <c r="AT60" s="863">
        <f aca="true" t="shared" si="58" ref="AT60:BY60">SUM(AT19:AT59)</f>
        <v>0</v>
      </c>
      <c r="AU60" s="963">
        <f t="shared" si="58"/>
        <v>0</v>
      </c>
      <c r="AV60" s="863">
        <f t="shared" si="58"/>
        <v>0</v>
      </c>
      <c r="AW60" s="863">
        <f t="shared" si="58"/>
        <v>0</v>
      </c>
      <c r="AX60" s="181">
        <f t="shared" si="58"/>
        <v>0</v>
      </c>
      <c r="AY60" s="146">
        <f t="shared" si="58"/>
        <v>0</v>
      </c>
      <c r="AZ60" s="142">
        <f t="shared" si="58"/>
        <v>0</v>
      </c>
      <c r="BA60" s="356">
        <f t="shared" si="58"/>
        <v>0</v>
      </c>
      <c r="BB60" s="146">
        <f t="shared" si="58"/>
        <v>0</v>
      </c>
      <c r="BC60" s="142">
        <f t="shared" si="58"/>
        <v>0</v>
      </c>
      <c r="BD60" s="356">
        <f t="shared" si="58"/>
        <v>0</v>
      </c>
      <c r="BE60" s="146">
        <f t="shared" si="58"/>
        <v>0</v>
      </c>
      <c r="BF60" s="142">
        <f t="shared" si="58"/>
        <v>0</v>
      </c>
      <c r="BG60" s="356">
        <f t="shared" si="58"/>
        <v>0</v>
      </c>
      <c r="BH60" s="146">
        <f t="shared" si="58"/>
        <v>0</v>
      </c>
      <c r="BI60" s="142">
        <f t="shared" si="58"/>
        <v>0</v>
      </c>
      <c r="BJ60" s="356">
        <f t="shared" si="58"/>
        <v>0</v>
      </c>
      <c r="BK60" s="146">
        <f t="shared" si="58"/>
        <v>0</v>
      </c>
      <c r="BL60" s="142">
        <f t="shared" si="58"/>
        <v>0</v>
      </c>
      <c r="BM60" s="356">
        <f t="shared" si="58"/>
        <v>0</v>
      </c>
      <c r="BN60" s="146">
        <f t="shared" si="58"/>
        <v>0</v>
      </c>
      <c r="BO60" s="142">
        <f t="shared" si="58"/>
        <v>0</v>
      </c>
      <c r="BP60" s="356">
        <f t="shared" si="58"/>
        <v>0</v>
      </c>
      <c r="BQ60" s="146">
        <f t="shared" si="58"/>
        <v>0</v>
      </c>
      <c r="BR60" s="142">
        <f t="shared" si="58"/>
        <v>0</v>
      </c>
      <c r="BS60" s="356">
        <f t="shared" si="58"/>
        <v>0</v>
      </c>
      <c r="BT60" s="146">
        <f t="shared" si="58"/>
        <v>0</v>
      </c>
      <c r="BU60" s="142">
        <f t="shared" si="58"/>
        <v>0</v>
      </c>
      <c r="BV60" s="204">
        <f t="shared" si="58"/>
        <v>0</v>
      </c>
      <c r="BW60" s="203">
        <f t="shared" si="58"/>
        <v>0</v>
      </c>
      <c r="BX60" s="122">
        <f t="shared" si="58"/>
        <v>0</v>
      </c>
      <c r="BY60" s="204">
        <f t="shared" si="58"/>
        <v>0</v>
      </c>
      <c r="BZ60" s="203">
        <f>SUM(BZ19:BZ59)</f>
        <v>0</v>
      </c>
      <c r="CA60" s="122">
        <f>SUM(CA19:CA59)</f>
        <v>0</v>
      </c>
      <c r="CB60" s="963">
        <f>SUM(CB19:CB59)</f>
        <v>0</v>
      </c>
      <c r="CC60" s="966">
        <f>SUM(CC19:CC59)</f>
        <v>0</v>
      </c>
      <c r="CD60" s="120"/>
      <c r="CH60" s="115"/>
      <c r="CJ60" s="115"/>
    </row>
    <row r="61" spans="3:88" s="114" customFormat="1" ht="12.75" customHeight="1">
      <c r="C61" s="346"/>
      <c r="D61" s="358"/>
      <c r="E61" s="875"/>
      <c r="F61" s="876"/>
      <c r="G61" s="877"/>
      <c r="H61" s="843"/>
      <c r="I61" s="846"/>
      <c r="J61" s="861"/>
      <c r="K61" s="850"/>
      <c r="L61" s="851"/>
      <c r="M61" s="814"/>
      <c r="N61" s="964"/>
      <c r="O61" s="864"/>
      <c r="P61" s="858"/>
      <c r="Q61" s="864"/>
      <c r="R61" s="864"/>
      <c r="S61" s="858"/>
      <c r="T61" s="864"/>
      <c r="U61" s="864"/>
      <c r="V61" s="858"/>
      <c r="W61" s="864"/>
      <c r="X61" s="864"/>
      <c r="Y61" s="858"/>
      <c r="Z61" s="864"/>
      <c r="AA61" s="864"/>
      <c r="AB61" s="858"/>
      <c r="AC61" s="864"/>
      <c r="AD61" s="864"/>
      <c r="AE61" s="864"/>
      <c r="AF61" s="964"/>
      <c r="AG61" s="864"/>
      <c r="AH61" s="864"/>
      <c r="AI61" s="964"/>
      <c r="AJ61" s="864"/>
      <c r="AK61" s="864"/>
      <c r="AL61" s="964"/>
      <c r="AM61" s="864"/>
      <c r="AN61" s="864"/>
      <c r="AO61" s="964"/>
      <c r="AP61" s="864"/>
      <c r="AQ61" s="864"/>
      <c r="AR61" s="964"/>
      <c r="AS61" s="864"/>
      <c r="AT61" s="864"/>
      <c r="AU61" s="964"/>
      <c r="AV61" s="864"/>
      <c r="AW61" s="864"/>
      <c r="AX61" s="993" t="s">
        <v>161</v>
      </c>
      <c r="AY61" s="994"/>
      <c r="AZ61" s="995"/>
      <c r="BA61" s="971" t="s">
        <v>162</v>
      </c>
      <c r="BB61" s="972"/>
      <c r="BC61" s="972"/>
      <c r="BD61" s="972"/>
      <c r="BE61" s="972"/>
      <c r="BF61" s="972"/>
      <c r="BG61" s="972"/>
      <c r="BH61" s="972"/>
      <c r="BI61" s="972"/>
      <c r="BJ61" s="972"/>
      <c r="BK61" s="972"/>
      <c r="BL61" s="972"/>
      <c r="BM61" s="972"/>
      <c r="BN61" s="972"/>
      <c r="BO61" s="972"/>
      <c r="BP61" s="972"/>
      <c r="BQ61" s="972"/>
      <c r="BR61" s="972"/>
      <c r="BS61" s="972"/>
      <c r="BT61" s="972"/>
      <c r="BU61" s="973"/>
      <c r="BV61" s="260"/>
      <c r="BW61" s="368"/>
      <c r="BX61" s="369"/>
      <c r="BY61" s="260"/>
      <c r="BZ61" s="368"/>
      <c r="CA61" s="369"/>
      <c r="CB61" s="969"/>
      <c r="CC61" s="967"/>
      <c r="CD61" s="120"/>
      <c r="CH61" s="115"/>
      <c r="CJ61" s="115"/>
    </row>
    <row r="62" spans="3:88" s="114" customFormat="1" ht="18" customHeight="1" thickBot="1">
      <c r="C62" s="346"/>
      <c r="D62" s="358"/>
      <c r="E62" s="878"/>
      <c r="F62" s="879"/>
      <c r="G62" s="880"/>
      <c r="H62" s="844"/>
      <c r="I62" s="847"/>
      <c r="J62" s="862"/>
      <c r="K62" s="852"/>
      <c r="L62" s="853"/>
      <c r="M62" s="814"/>
      <c r="N62" s="965"/>
      <c r="O62" s="865"/>
      <c r="P62" s="859"/>
      <c r="Q62" s="865"/>
      <c r="R62" s="865"/>
      <c r="S62" s="859"/>
      <c r="T62" s="865"/>
      <c r="U62" s="865"/>
      <c r="V62" s="859"/>
      <c r="W62" s="865"/>
      <c r="X62" s="865"/>
      <c r="Y62" s="859"/>
      <c r="Z62" s="865"/>
      <c r="AA62" s="865"/>
      <c r="AB62" s="859"/>
      <c r="AC62" s="865"/>
      <c r="AD62" s="865"/>
      <c r="AE62" s="865"/>
      <c r="AF62" s="965"/>
      <c r="AG62" s="865"/>
      <c r="AH62" s="865"/>
      <c r="AI62" s="965"/>
      <c r="AJ62" s="865"/>
      <c r="AK62" s="865"/>
      <c r="AL62" s="965"/>
      <c r="AM62" s="865"/>
      <c r="AN62" s="865"/>
      <c r="AO62" s="965"/>
      <c r="AP62" s="865"/>
      <c r="AQ62" s="865"/>
      <c r="AR62" s="965"/>
      <c r="AS62" s="865"/>
      <c r="AT62" s="865"/>
      <c r="AU62" s="965"/>
      <c r="AV62" s="865"/>
      <c r="AW62" s="865"/>
      <c r="AX62" s="207">
        <f>AX60+BA60+BD60+BG60+BJ60+BM60+BP60+BS60+BV60+BY60</f>
        <v>0</v>
      </c>
      <c r="AY62" s="360">
        <f>AY60+BB60+BE60+BH60+BK60+BN60+BQ60+BT60+BW60+BZ60</f>
        <v>0</v>
      </c>
      <c r="AZ62" s="359">
        <f>SUM(AX62:AY62)</f>
        <v>0</v>
      </c>
      <c r="BA62" s="974"/>
      <c r="BB62" s="975"/>
      <c r="BC62" s="975"/>
      <c r="BD62" s="975"/>
      <c r="BE62" s="975"/>
      <c r="BF62" s="975"/>
      <c r="BG62" s="975"/>
      <c r="BH62" s="975"/>
      <c r="BI62" s="975"/>
      <c r="BJ62" s="975"/>
      <c r="BK62" s="975"/>
      <c r="BL62" s="975"/>
      <c r="BM62" s="975"/>
      <c r="BN62" s="975"/>
      <c r="BO62" s="975"/>
      <c r="BP62" s="975"/>
      <c r="BQ62" s="975"/>
      <c r="BR62" s="975"/>
      <c r="BS62" s="975"/>
      <c r="BT62" s="975"/>
      <c r="BU62" s="976"/>
      <c r="BV62" s="260"/>
      <c r="BW62" s="368"/>
      <c r="BX62" s="369"/>
      <c r="BY62" s="260"/>
      <c r="BZ62" s="368"/>
      <c r="CA62" s="369"/>
      <c r="CB62" s="970"/>
      <c r="CC62" s="968"/>
      <c r="CD62" s="120"/>
      <c r="CH62" s="115"/>
      <c r="CJ62" s="115"/>
    </row>
    <row r="63" spans="5:88" s="114" customFormat="1" ht="18" customHeight="1">
      <c r="E63" s="832" t="s">
        <v>81</v>
      </c>
      <c r="F63" s="833"/>
      <c r="G63" s="834"/>
      <c r="H63" s="363"/>
      <c r="I63" s="364"/>
      <c r="J63" s="365"/>
      <c r="K63" s="824"/>
      <c r="L63" s="825"/>
      <c r="M63" s="814"/>
      <c r="N63" s="361">
        <f>IF($H60=0,,ROUNDDOWN(N60/$H60,5))</f>
        <v>0</v>
      </c>
      <c r="O63" s="366">
        <f>IF($H60=0,,ROUNDDOWN(O60/$H60,5))</f>
        <v>0</v>
      </c>
      <c r="P63" s="401">
        <f>SUM(N63:O63)</f>
        <v>0</v>
      </c>
      <c r="Q63" s="366">
        <f>IF($H60=0,,ROUNDDOWN(Q60/$H60,5))</f>
        <v>0</v>
      </c>
      <c r="R63" s="366">
        <f>IF($H60=0,,ROUNDDOWN(R60/$H60,5))</f>
        <v>0</v>
      </c>
      <c r="S63" s="401">
        <f>SUM(Q63:R63)</f>
        <v>0</v>
      </c>
      <c r="T63" s="366">
        <f>IF($H60=0,,ROUNDDOWN(T60/$H60,5))</f>
        <v>0</v>
      </c>
      <c r="U63" s="366">
        <f>IF($H60=0,,ROUNDDOWN(U60/$H60,5))</f>
        <v>0</v>
      </c>
      <c r="V63" s="401">
        <f>SUM(T63:U63)</f>
        <v>0</v>
      </c>
      <c r="W63" s="366">
        <f>IF($H60=0,,ROUNDDOWN(W60/$H60,5))</f>
        <v>0</v>
      </c>
      <c r="X63" s="366">
        <f>IF($H60=0,,ROUNDDOWN(X60/$H60,5))</f>
        <v>0</v>
      </c>
      <c r="Y63" s="401">
        <f>SUM(W63:X63)</f>
        <v>0</v>
      </c>
      <c r="Z63" s="366">
        <f>IF($H60=0,,ROUNDDOWN(Z60/$H60,5))</f>
        <v>0</v>
      </c>
      <c r="AA63" s="366">
        <f>IF($H60=0,,ROUNDDOWN(AA60/$H60,5))</f>
        <v>0</v>
      </c>
      <c r="AB63" s="401">
        <f>SUM(Z63:AA63)</f>
        <v>0</v>
      </c>
      <c r="AC63" s="366">
        <f>IF($H60=0,,ROUNDDOWN(AC60/$H60,5))</f>
        <v>0</v>
      </c>
      <c r="AD63" s="366">
        <f>IF($H60=0,,ROUNDDOWN(AD60/$H60,5))</f>
        <v>0</v>
      </c>
      <c r="AE63" s="366">
        <f>SUM(AC63:AD63)</f>
        <v>0</v>
      </c>
      <c r="AF63" s="569">
        <f>IF($H60=0,,ROUNDDOWN(AF60/$H60,5))</f>
        <v>0</v>
      </c>
      <c r="AG63" s="570">
        <f>IF($H60=0,,ROUNDDOWN(AG60/$H60,5))</f>
        <v>0</v>
      </c>
      <c r="AH63" s="570">
        <f>SUM(AF63:AG63)</f>
        <v>0</v>
      </c>
      <c r="AI63" s="569">
        <f>IF($H60=0,,ROUNDDOWN(AI60/$H60,5))</f>
        <v>0</v>
      </c>
      <c r="AJ63" s="570">
        <f>IF($H60=0,,ROUNDDOWN(AJ60/$H60,5))</f>
        <v>0</v>
      </c>
      <c r="AK63" s="570">
        <f>SUM(AI63:AJ63)</f>
        <v>0</v>
      </c>
      <c r="AL63" s="569">
        <f>IF($H60=0,,ROUNDDOWN(AL60/$H60,5))</f>
        <v>0</v>
      </c>
      <c r="AM63" s="570">
        <f>IF($H60=0,,ROUNDDOWN(AM60/$H60,5))</f>
        <v>0</v>
      </c>
      <c r="AN63" s="570">
        <f>SUM(AL63:AM63)</f>
        <v>0</v>
      </c>
      <c r="AO63" s="569">
        <f>IF($H60=0,,ROUNDDOWN(AO60/$H60,5))</f>
        <v>0</v>
      </c>
      <c r="AP63" s="570">
        <f>IF($H60=0,,ROUNDDOWN(AP60/$H60,5))</f>
        <v>0</v>
      </c>
      <c r="AQ63" s="570">
        <f>SUM(AO63:AP63)</f>
        <v>0</v>
      </c>
      <c r="AR63" s="569">
        <f>IF($H60=0,,ROUNDDOWN(AR60/$H60,5))</f>
        <v>0</v>
      </c>
      <c r="AS63" s="570">
        <f>IF($H60=0,,ROUNDDOWN(AS60/$H60,5))</f>
        <v>0</v>
      </c>
      <c r="AT63" s="570">
        <f>SUM(AR63:AS63)</f>
        <v>0</v>
      </c>
      <c r="AU63" s="569">
        <f>IF($H60=0,,ROUNDDOWN(AU60/$H60,5))</f>
        <v>0</v>
      </c>
      <c r="AV63" s="366">
        <f>IF($H60=0,,ROUNDDOWN(AV60/$H60,5))</f>
        <v>0</v>
      </c>
      <c r="AW63" s="366">
        <f>SUM(AU63:AV63)</f>
        <v>0</v>
      </c>
      <c r="AX63" s="361">
        <f>IF($H60=0,,ROUNDDOWN(AX62/$H60,5))</f>
        <v>0</v>
      </c>
      <c r="AY63" s="366">
        <f>IF($H60=0,,ROUNDDOWN(AY62/$H60,5))</f>
        <v>0</v>
      </c>
      <c r="AZ63" s="367">
        <f>SUM(AX63:AY63)</f>
        <v>0</v>
      </c>
      <c r="BA63" s="370"/>
      <c r="BB63" s="371"/>
      <c r="BC63" s="372"/>
      <c r="BD63" s="370"/>
      <c r="BE63" s="371"/>
      <c r="BF63" s="372"/>
      <c r="BG63" s="370"/>
      <c r="BH63" s="371"/>
      <c r="BI63" s="372"/>
      <c r="BJ63" s="370"/>
      <c r="BK63" s="371"/>
      <c r="BL63" s="372"/>
      <c r="BM63" s="370"/>
      <c r="BN63" s="371"/>
      <c r="BO63" s="372"/>
      <c r="BP63" s="370"/>
      <c r="BQ63" s="371"/>
      <c r="BR63" s="372"/>
      <c r="BS63" s="370"/>
      <c r="BT63" s="371"/>
      <c r="BU63" s="372"/>
      <c r="BV63" s="370"/>
      <c r="BW63" s="371"/>
      <c r="BX63" s="372"/>
      <c r="BY63" s="370"/>
      <c r="BZ63" s="371"/>
      <c r="CA63" s="372"/>
      <c r="CB63" s="349">
        <f>T63+W63+Z63+AC63+AF63+AI63+AL63+AO63+AR63+AU63</f>
        <v>0</v>
      </c>
      <c r="CC63" s="367">
        <f>S63+U63+X63+AA63+AD63+AG63+AJ63+AM63+AP63+AS63+AV63+AZ63</f>
        <v>0</v>
      </c>
      <c r="CD63" s="120"/>
      <c r="CH63" s="115"/>
      <c r="CJ63" s="115"/>
    </row>
    <row r="64" spans="5:86" s="114" customFormat="1" ht="24.75" customHeight="1" thickBot="1">
      <c r="E64" s="835" t="s">
        <v>80</v>
      </c>
      <c r="F64" s="836"/>
      <c r="G64" s="837"/>
      <c r="H64" s="202">
        <f>P64+S64+V64+Y64+AB64+AE64+AH64+AK64+AN64+AQ64+AT64+AW64+AZ64</f>
        <v>0</v>
      </c>
      <c r="I64" s="201"/>
      <c r="J64" s="200"/>
      <c r="K64" s="866"/>
      <c r="L64" s="867"/>
      <c r="M64" s="815"/>
      <c r="N64" s="362">
        <f>ROUND(N63,4)</f>
        <v>0</v>
      </c>
      <c r="O64" s="197">
        <f>ROUND(O63,4)</f>
        <v>0</v>
      </c>
      <c r="P64" s="199">
        <f>SUM(N64:O64)</f>
        <v>0</v>
      </c>
      <c r="Q64" s="402">
        <f>ROUND(Q63,4)</f>
        <v>0</v>
      </c>
      <c r="R64" s="197">
        <f>ROUND(R63,4)</f>
        <v>0</v>
      </c>
      <c r="S64" s="199">
        <f>SUM(Q64:R64)</f>
        <v>0</v>
      </c>
      <c r="T64" s="402">
        <f>ROUND(T63,4)</f>
        <v>0</v>
      </c>
      <c r="U64" s="197">
        <f>ROUND(U63,4)</f>
        <v>0</v>
      </c>
      <c r="V64" s="199">
        <f>SUM(T64:U64)</f>
        <v>0</v>
      </c>
      <c r="W64" s="402">
        <f>ROUND(W63,4)</f>
        <v>0</v>
      </c>
      <c r="X64" s="197">
        <f>ROUND(X63,4)</f>
        <v>0</v>
      </c>
      <c r="Y64" s="199">
        <f>SUM(W64:X64)</f>
        <v>0</v>
      </c>
      <c r="Z64" s="402">
        <f>ROUND(Z63,4)</f>
        <v>0</v>
      </c>
      <c r="AA64" s="197">
        <f>ROUND(AA63,4)</f>
        <v>0</v>
      </c>
      <c r="AB64" s="199">
        <f>SUM(Z64:AA64)</f>
        <v>0</v>
      </c>
      <c r="AC64" s="402">
        <f>ROUND(AC63,4)</f>
        <v>0</v>
      </c>
      <c r="AD64" s="197">
        <f>ROUND(AD63,4)</f>
        <v>0</v>
      </c>
      <c r="AE64" s="396">
        <f>SUM(AC64:AD64)</f>
        <v>0</v>
      </c>
      <c r="AF64" s="362">
        <f>ROUND(AF63,4)</f>
        <v>0</v>
      </c>
      <c r="AG64" s="197">
        <f>ROUND(AG63,4)</f>
        <v>0</v>
      </c>
      <c r="AH64" s="396">
        <f>SUM(AF64:AG64)</f>
        <v>0</v>
      </c>
      <c r="AI64" s="362">
        <f>ROUND(AI63,4)</f>
        <v>0</v>
      </c>
      <c r="AJ64" s="197">
        <f>ROUND(AJ63,4)</f>
        <v>0</v>
      </c>
      <c r="AK64" s="396">
        <f>SUM(AI64:AJ64)</f>
        <v>0</v>
      </c>
      <c r="AL64" s="362">
        <f>ROUND(AL63,4)</f>
        <v>0</v>
      </c>
      <c r="AM64" s="197">
        <f>ROUND(AM63,4)</f>
        <v>0</v>
      </c>
      <c r="AN64" s="396">
        <f>SUM(AL64:AM64)</f>
        <v>0</v>
      </c>
      <c r="AO64" s="362">
        <f>ROUND(AO63,4)</f>
        <v>0</v>
      </c>
      <c r="AP64" s="197">
        <f>ROUND(AP63,4)</f>
        <v>0</v>
      </c>
      <c r="AQ64" s="396">
        <f>SUM(AO64:AP64)</f>
        <v>0</v>
      </c>
      <c r="AR64" s="362">
        <f>ROUND(AR63,4)</f>
        <v>0</v>
      </c>
      <c r="AS64" s="197">
        <f>ROUND(AS63,4)</f>
        <v>0</v>
      </c>
      <c r="AT64" s="396">
        <f>SUM(AR64:AS64)</f>
        <v>0</v>
      </c>
      <c r="AU64" s="362">
        <f>ROUND(AU63,4)</f>
        <v>0</v>
      </c>
      <c r="AV64" s="197">
        <f>ROUND(AV63,4)</f>
        <v>0</v>
      </c>
      <c r="AW64" s="396">
        <f>SUM(AU64:AV64)</f>
        <v>0</v>
      </c>
      <c r="AX64" s="198">
        <f>ROUND(AX63,4)</f>
        <v>0</v>
      </c>
      <c r="AY64" s="197">
        <f>ROUND(AY63,4)</f>
        <v>0</v>
      </c>
      <c r="AZ64" s="195">
        <f>SUM(AX64:AY64)</f>
        <v>0</v>
      </c>
      <c r="BA64" s="373"/>
      <c r="BB64" s="374"/>
      <c r="BC64" s="375"/>
      <c r="BD64" s="373"/>
      <c r="BE64" s="374"/>
      <c r="BF64" s="375"/>
      <c r="BG64" s="373"/>
      <c r="BH64" s="374"/>
      <c r="BI64" s="375"/>
      <c r="BJ64" s="373"/>
      <c r="BK64" s="374"/>
      <c r="BL64" s="375"/>
      <c r="BM64" s="373"/>
      <c r="BN64" s="374"/>
      <c r="BO64" s="375"/>
      <c r="BP64" s="373"/>
      <c r="BQ64" s="374"/>
      <c r="BR64" s="375"/>
      <c r="BS64" s="373"/>
      <c r="BT64" s="374"/>
      <c r="BU64" s="375"/>
      <c r="BV64" s="373"/>
      <c r="BW64" s="374"/>
      <c r="BX64" s="375"/>
      <c r="BY64" s="373"/>
      <c r="BZ64" s="374"/>
      <c r="CA64" s="375"/>
      <c r="CB64" s="196">
        <f>T64+W64+Z64+AC64+AF64+AI64+AL64+AO64+AR64+AU64</f>
        <v>0</v>
      </c>
      <c r="CC64" s="195">
        <f>S64+U64+X64+AA64+AD64+AG64+AJ64+AM64+AP64+AS64+AV64+AZ64</f>
        <v>0</v>
      </c>
      <c r="CD64" s="193"/>
      <c r="CG64" s="192"/>
      <c r="CH64" s="191"/>
    </row>
    <row r="65" spans="5:86" s="114" customFormat="1" ht="19.5" customHeight="1">
      <c r="E65" s="194" t="s">
        <v>79</v>
      </c>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545"/>
      <c r="AL65" s="545"/>
      <c r="AM65" s="545"/>
      <c r="AN65" s="545"/>
      <c r="AO65" s="545"/>
      <c r="AP65" s="545"/>
      <c r="AQ65" s="545"/>
      <c r="AR65" s="545"/>
      <c r="AS65" s="545"/>
      <c r="AT65" s="545"/>
      <c r="AU65" s="804"/>
      <c r="AV65" s="804"/>
      <c r="AW65" s="194"/>
      <c r="AX65" s="194"/>
      <c r="AY65" s="194"/>
      <c r="AZ65" s="194"/>
      <c r="BA65" s="194"/>
      <c r="BB65" s="194"/>
      <c r="BC65" s="194"/>
      <c r="BD65" s="194"/>
      <c r="BE65" s="194"/>
      <c r="BF65" s="194"/>
      <c r="BG65" s="194"/>
      <c r="BH65" s="194"/>
      <c r="BI65" s="194"/>
      <c r="BJ65" s="194"/>
      <c r="BK65" s="194"/>
      <c r="BL65" s="194"/>
      <c r="BM65" s="194"/>
      <c r="BN65" s="194"/>
      <c r="BO65" s="194"/>
      <c r="BP65" s="194"/>
      <c r="BQ65" s="194"/>
      <c r="BR65" s="194"/>
      <c r="BS65" s="194"/>
      <c r="BT65" s="194"/>
      <c r="BU65" s="194"/>
      <c r="BV65" s="194"/>
      <c r="BW65" s="194"/>
      <c r="BX65" s="194"/>
      <c r="BY65" s="194"/>
      <c r="BZ65" s="194"/>
      <c r="CA65" s="194"/>
      <c r="CB65" s="194"/>
      <c r="CC65" s="194"/>
      <c r="CD65" s="193"/>
      <c r="CG65" s="192"/>
      <c r="CH65" s="191"/>
    </row>
    <row r="66" spans="5:81" ht="24.75" customHeight="1">
      <c r="E66" s="130"/>
      <c r="F66" s="130"/>
      <c r="G66" s="130"/>
      <c r="H66" s="131"/>
      <c r="I66" s="132"/>
      <c r="J66" s="190"/>
      <c r="K66" s="190"/>
      <c r="L66" s="190"/>
      <c r="M66" s="190"/>
      <c r="N66" s="132"/>
      <c r="O66" s="135"/>
      <c r="P66" s="189"/>
      <c r="Q66" s="189"/>
      <c r="R66" s="189"/>
      <c r="S66" s="189"/>
      <c r="T66" s="189"/>
      <c r="U66" s="189"/>
      <c r="V66" s="189"/>
      <c r="W66" s="189"/>
      <c r="X66" s="189"/>
      <c r="Y66" s="189"/>
      <c r="Z66" s="189"/>
      <c r="AA66" s="189"/>
      <c r="AB66" s="189"/>
      <c r="AC66" s="189"/>
      <c r="AD66" s="189"/>
      <c r="AE66" s="189"/>
      <c r="AF66" s="189"/>
      <c r="AG66" s="189"/>
      <c r="AH66" s="189"/>
      <c r="AI66" s="189"/>
      <c r="AJ66" s="189"/>
      <c r="AK66" s="546"/>
      <c r="AL66" s="546"/>
      <c r="AM66" s="546"/>
      <c r="AN66" s="546"/>
      <c r="AO66" s="546"/>
      <c r="AP66" s="546"/>
      <c r="AQ66" s="546"/>
      <c r="AR66" s="546"/>
      <c r="AS66" s="546"/>
      <c r="AT66" s="546"/>
      <c r="AU66" s="805"/>
      <c r="AV66" s="805"/>
      <c r="AW66" s="189"/>
      <c r="AX66" s="132"/>
      <c r="AY66" s="132"/>
      <c r="AZ66" s="132"/>
      <c r="BA66" s="132"/>
      <c r="BB66" s="132"/>
      <c r="BC66" s="132"/>
      <c r="BD66" s="132"/>
      <c r="BE66" s="132"/>
      <c r="BF66" s="132"/>
      <c r="BG66" s="132"/>
      <c r="BH66" s="132"/>
      <c r="BI66" s="132"/>
      <c r="BJ66" s="132"/>
      <c r="BK66" s="132"/>
      <c r="BL66" s="132"/>
      <c r="BM66" s="132"/>
      <c r="BN66" s="132"/>
      <c r="BO66" s="132"/>
      <c r="BP66" s="132"/>
      <c r="BQ66" s="132"/>
      <c r="BR66" s="132"/>
      <c r="BS66" s="132"/>
      <c r="BT66" s="132"/>
      <c r="BU66" s="132"/>
      <c r="BV66" s="132"/>
      <c r="BW66" s="132"/>
      <c r="BX66" s="132"/>
      <c r="BY66" s="132"/>
      <c r="BZ66" s="132"/>
      <c r="CA66" s="132"/>
      <c r="CB66" s="132"/>
      <c r="CC66" s="132"/>
    </row>
    <row r="67" spans="5:81" ht="30" customHeight="1">
      <c r="E67" s="856" t="s">
        <v>326</v>
      </c>
      <c r="F67" s="856"/>
      <c r="G67" s="856"/>
      <c r="H67" s="856"/>
      <c r="I67" s="856"/>
      <c r="J67" s="856"/>
      <c r="K67" s="856"/>
      <c r="L67" s="856"/>
      <c r="M67" s="856"/>
      <c r="N67" s="856"/>
      <c r="O67" s="856"/>
      <c r="P67" s="856"/>
      <c r="Q67" s="856"/>
      <c r="R67" s="856"/>
      <c r="S67" s="856"/>
      <c r="T67" s="856"/>
      <c r="U67" s="856"/>
      <c r="V67" s="856"/>
      <c r="W67" s="856"/>
      <c r="X67" s="856"/>
      <c r="Y67" s="856"/>
      <c r="Z67" s="856"/>
      <c r="AA67" s="856"/>
      <c r="AB67" s="856"/>
      <c r="AC67" s="856"/>
      <c r="AD67" s="856"/>
      <c r="AE67" s="856"/>
      <c r="AF67" s="565"/>
      <c r="AG67" s="565"/>
      <c r="AH67" s="565"/>
      <c r="AI67" s="565"/>
      <c r="AJ67" s="565"/>
      <c r="AK67" s="565"/>
      <c r="AL67" s="565"/>
      <c r="AM67" s="565"/>
      <c r="AN67" s="565"/>
      <c r="AO67" s="565"/>
      <c r="AP67" s="565"/>
      <c r="AQ67" s="565"/>
      <c r="AR67" s="565"/>
      <c r="AS67" s="565"/>
      <c r="AT67" s="565"/>
      <c r="AU67" s="607"/>
      <c r="AV67" s="607"/>
      <c r="AW67" s="565"/>
      <c r="AX67" s="565"/>
      <c r="AY67" s="565"/>
      <c r="AZ67" s="565"/>
      <c r="BA67" s="565"/>
      <c r="BB67" s="565"/>
      <c r="BC67" s="565"/>
      <c r="BD67" s="565"/>
      <c r="BE67" s="565"/>
      <c r="BF67" s="565"/>
      <c r="BG67" s="565"/>
      <c r="BH67" s="565"/>
      <c r="BI67" s="565"/>
      <c r="BJ67" s="565"/>
      <c r="BK67" s="565"/>
      <c r="BL67" s="565"/>
      <c r="BM67" s="565"/>
      <c r="BN67" s="565"/>
      <c r="BO67" s="565"/>
      <c r="BP67" s="565"/>
      <c r="BQ67" s="565"/>
      <c r="BR67" s="565"/>
      <c r="BS67" s="565"/>
      <c r="BT67" s="565"/>
      <c r="BU67" s="565"/>
      <c r="BV67" s="565"/>
      <c r="BW67" s="565"/>
      <c r="BX67" s="565"/>
      <c r="BY67" s="565"/>
      <c r="BZ67" s="565"/>
      <c r="CA67" s="565"/>
      <c r="CB67" s="565"/>
      <c r="CC67" s="565"/>
    </row>
    <row r="68" spans="5:81" ht="4.5" customHeight="1" thickBot="1">
      <c r="E68" s="130"/>
      <c r="F68" s="130"/>
      <c r="G68" s="130"/>
      <c r="H68" s="151"/>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547"/>
      <c r="AL68" s="547"/>
      <c r="AM68" s="547"/>
      <c r="AN68" s="547"/>
      <c r="AO68" s="547"/>
      <c r="AP68" s="547"/>
      <c r="AQ68" s="547"/>
      <c r="AR68" s="547"/>
      <c r="AS68" s="547"/>
      <c r="AT68" s="547"/>
      <c r="AU68" s="547"/>
      <c r="AV68" s="129"/>
      <c r="AW68" s="129"/>
      <c r="AX68" s="129"/>
      <c r="AY68" s="129"/>
      <c r="AZ68" s="129"/>
      <c r="BA68" s="129"/>
      <c r="BB68" s="129"/>
      <c r="BC68" s="129"/>
      <c r="BD68" s="129"/>
      <c r="BE68" s="129"/>
      <c r="BF68" s="129"/>
      <c r="BG68" s="129"/>
      <c r="BH68" s="129"/>
      <c r="BI68" s="129"/>
      <c r="BJ68" s="129"/>
      <c r="BK68" s="129"/>
      <c r="BL68" s="129"/>
      <c r="BM68" s="129"/>
      <c r="BN68" s="129"/>
      <c r="BO68" s="129"/>
      <c r="BP68" s="129"/>
      <c r="BQ68" s="129"/>
      <c r="BR68" s="129"/>
      <c r="BS68" s="129"/>
      <c r="BT68" s="129"/>
      <c r="BU68" s="129"/>
      <c r="BV68" s="129"/>
      <c r="BW68" s="129"/>
      <c r="BX68" s="129"/>
      <c r="BY68" s="129"/>
      <c r="BZ68" s="129"/>
      <c r="CA68" s="129"/>
      <c r="CB68" s="129"/>
      <c r="CC68" s="129"/>
    </row>
    <row r="69" spans="5:86" s="114" customFormat="1" ht="36" customHeight="1">
      <c r="E69" s="322" t="s">
        <v>136</v>
      </c>
      <c r="F69" s="188" t="s">
        <v>328</v>
      </c>
      <c r="G69" s="341" t="s">
        <v>112</v>
      </c>
      <c r="H69" s="187"/>
      <c r="I69" s="186"/>
      <c r="J69" s="185"/>
      <c r="K69" s="818"/>
      <c r="L69" s="819"/>
      <c r="M69" s="809"/>
      <c r="N69" s="351">
        <f>ROUNDDOWN($H69*N$64,0)</f>
        <v>0</v>
      </c>
      <c r="O69" s="182">
        <f>ROUNDUP($H69*O$64,0)</f>
        <v>0</v>
      </c>
      <c r="P69" s="184">
        <f>N69+O69</f>
        <v>0</v>
      </c>
      <c r="Q69" s="183">
        <f>ROUNDDOWN($H69*Q$64,0)</f>
        <v>0</v>
      </c>
      <c r="R69" s="182">
        <f>ROUNDUP($H69*R$64,0)</f>
        <v>0</v>
      </c>
      <c r="S69" s="184">
        <f>Q69+R69</f>
        <v>0</v>
      </c>
      <c r="T69" s="183">
        <f>ROUNDDOWN($H69*T$64,0)</f>
        <v>0</v>
      </c>
      <c r="U69" s="182">
        <f>ROUNDUP($H69*U$64,0)</f>
        <v>0</v>
      </c>
      <c r="V69" s="184">
        <f>T69+U69</f>
        <v>0</v>
      </c>
      <c r="W69" s="183">
        <f>ROUNDDOWN($H69*W$64,0)</f>
        <v>0</v>
      </c>
      <c r="X69" s="182">
        <f>ROUNDUP($H69*X$64,0)</f>
        <v>0</v>
      </c>
      <c r="Y69" s="184">
        <f>W69+X69</f>
        <v>0</v>
      </c>
      <c r="Z69" s="183">
        <f>ROUNDDOWN($H69*Z$64,0)</f>
        <v>0</v>
      </c>
      <c r="AA69" s="182">
        <f>ROUNDUP($H69*AA$64,0)</f>
        <v>0</v>
      </c>
      <c r="AB69" s="180">
        <f>Z69+AA69</f>
        <v>0</v>
      </c>
      <c r="AC69" s="351">
        <f>ROUNDDOWN($H69*AC$64,0)</f>
        <v>0</v>
      </c>
      <c r="AD69" s="182">
        <f>ROUNDUP($H69*AD$64,0)</f>
        <v>0</v>
      </c>
      <c r="AE69" s="184">
        <f>AC69+AD69</f>
        <v>0</v>
      </c>
      <c r="AF69" s="183">
        <f>ROUNDDOWN($H69*AF$64,0)</f>
        <v>0</v>
      </c>
      <c r="AG69" s="182">
        <f>ROUNDUP($H69*AG$64,0)</f>
        <v>0</v>
      </c>
      <c r="AH69" s="180">
        <f>AF69+AG69</f>
        <v>0</v>
      </c>
      <c r="AI69" s="183">
        <f>ROUNDDOWN($H69*AI$64,0)</f>
        <v>0</v>
      </c>
      <c r="AJ69" s="182">
        <f>ROUNDUP($H69*AJ$64,0)</f>
        <v>0</v>
      </c>
      <c r="AK69" s="180">
        <f>AI69+AJ69</f>
        <v>0</v>
      </c>
      <c r="AL69" s="183">
        <f>ROUNDDOWN($H69*AL$64,0)</f>
        <v>0</v>
      </c>
      <c r="AM69" s="182">
        <f>ROUNDUP($H69*AM$64,0)</f>
        <v>0</v>
      </c>
      <c r="AN69" s="180">
        <f>AL69+AM69</f>
        <v>0</v>
      </c>
      <c r="AO69" s="183">
        <f>ROUNDDOWN($H69*AO$64,0)</f>
        <v>0</v>
      </c>
      <c r="AP69" s="182">
        <f>ROUNDUP($H69*AP$64,0)</f>
        <v>0</v>
      </c>
      <c r="AQ69" s="180">
        <f>AO69+AP69</f>
        <v>0</v>
      </c>
      <c r="AR69" s="183">
        <f>ROUNDDOWN($H69*AR$64,0)</f>
        <v>0</v>
      </c>
      <c r="AS69" s="182">
        <f>ROUNDUP($H69*AS$64,0)</f>
        <v>0</v>
      </c>
      <c r="AT69" s="180">
        <f>AR69+AS69</f>
        <v>0</v>
      </c>
      <c r="AU69" s="183">
        <f>ROUNDDOWN($H69*AU$64,0)</f>
        <v>0</v>
      </c>
      <c r="AV69" s="182">
        <f>ROUNDUP($H69*AV$64,0)</f>
        <v>0</v>
      </c>
      <c r="AW69" s="180">
        <f>AU69+AV69</f>
        <v>0</v>
      </c>
      <c r="AX69" s="183">
        <f>ROUNDDOWN($H69*AX$64,0)</f>
        <v>0</v>
      </c>
      <c r="AY69" s="182">
        <f>ROUNDUP($H69*AY$64,0)</f>
        <v>0</v>
      </c>
      <c r="AZ69" s="180">
        <f>AX69+AY69</f>
        <v>0</v>
      </c>
      <c r="BA69" s="376"/>
      <c r="BB69" s="377"/>
      <c r="BC69" s="378"/>
      <c r="BD69" s="376"/>
      <c r="BE69" s="377"/>
      <c r="BF69" s="378"/>
      <c r="BG69" s="376"/>
      <c r="BH69" s="377"/>
      <c r="BI69" s="378"/>
      <c r="BJ69" s="376"/>
      <c r="BK69" s="377"/>
      <c r="BL69" s="378"/>
      <c r="BM69" s="376"/>
      <c r="BN69" s="377"/>
      <c r="BO69" s="378"/>
      <c r="BP69" s="376"/>
      <c r="BQ69" s="377"/>
      <c r="BR69" s="378"/>
      <c r="BS69" s="376"/>
      <c r="BT69" s="377"/>
      <c r="BU69" s="378"/>
      <c r="BV69" s="376"/>
      <c r="BW69" s="377"/>
      <c r="BX69" s="378"/>
      <c r="BY69" s="376"/>
      <c r="BZ69" s="377"/>
      <c r="CA69" s="378"/>
      <c r="CB69" s="181">
        <f>T69+W69+Z69+AC69+AF69+AI69+AL69+AO69+AR69+AU69</f>
        <v>0</v>
      </c>
      <c r="CC69" s="180">
        <f>S69+U69+X69+AA69+AD69+AG69+AJ69+AM69+AP69+AS69+AV69+AZ69</f>
        <v>0</v>
      </c>
      <c r="CD69" s="120"/>
      <c r="CH69" s="115"/>
    </row>
    <row r="70" spans="5:86" s="114" customFormat="1" ht="36" customHeight="1">
      <c r="E70" s="581">
        <v>2</v>
      </c>
      <c r="F70" s="582" t="s">
        <v>327</v>
      </c>
      <c r="G70" s="583" t="s">
        <v>152</v>
      </c>
      <c r="H70" s="584"/>
      <c r="I70" s="585"/>
      <c r="J70" s="586"/>
      <c r="K70" s="587"/>
      <c r="L70" s="588"/>
      <c r="M70" s="810"/>
      <c r="N70" s="352">
        <f>ROUNDDOWN($H70*N$64,0)</f>
        <v>0</v>
      </c>
      <c r="O70" s="173">
        <f>ROUNDUP($H70*O$64,0)</f>
        <v>0</v>
      </c>
      <c r="P70" s="175">
        <f>N70+O70</f>
        <v>0</v>
      </c>
      <c r="Q70" s="174">
        <f>ROUNDDOWN($H70*Q$64,0)</f>
        <v>0</v>
      </c>
      <c r="R70" s="173">
        <f>ROUNDUP($H70*R$64,0)</f>
        <v>0</v>
      </c>
      <c r="S70" s="175">
        <f>Q70+R70</f>
        <v>0</v>
      </c>
      <c r="T70" s="174">
        <f>ROUNDDOWN($H70*T$64,0)</f>
        <v>0</v>
      </c>
      <c r="U70" s="173">
        <f>ROUNDUP($H70*U$64,0)</f>
        <v>0</v>
      </c>
      <c r="V70" s="175">
        <f>T70+U70</f>
        <v>0</v>
      </c>
      <c r="W70" s="174">
        <f>ROUNDDOWN($H70*W$64,0)</f>
        <v>0</v>
      </c>
      <c r="X70" s="173">
        <f>ROUNDUP($H70*X$64,0)</f>
        <v>0</v>
      </c>
      <c r="Y70" s="175">
        <f>W70+X70</f>
        <v>0</v>
      </c>
      <c r="Z70" s="174">
        <f>ROUNDDOWN($H70*Z$64,0)</f>
        <v>0</v>
      </c>
      <c r="AA70" s="173">
        <f>ROUNDUP($H70*AA$64,0)</f>
        <v>0</v>
      </c>
      <c r="AB70" s="172">
        <f>Z70+AA70</f>
        <v>0</v>
      </c>
      <c r="AC70" s="352">
        <f>ROUNDDOWN($H70*AC$64,0)</f>
        <v>0</v>
      </c>
      <c r="AD70" s="173">
        <f>ROUNDUP($H70*AD$64,0)</f>
        <v>0</v>
      </c>
      <c r="AE70" s="571"/>
      <c r="AF70" s="174">
        <f>ROUNDDOWN($H70*AF$64,0)</f>
        <v>0</v>
      </c>
      <c r="AG70" s="173">
        <f>ROUNDUP($H70*AG$64,0)</f>
        <v>0</v>
      </c>
      <c r="AH70" s="172">
        <f>AF70+AG70</f>
        <v>0</v>
      </c>
      <c r="AI70" s="174">
        <f>ROUNDDOWN($H70*AI$64,0)</f>
        <v>0</v>
      </c>
      <c r="AJ70" s="173">
        <f>ROUNDUP($H70*AJ$64,0)</f>
        <v>0</v>
      </c>
      <c r="AK70" s="172">
        <f>AI70+AJ70</f>
        <v>0</v>
      </c>
      <c r="AL70" s="174">
        <f>ROUNDDOWN($H70*AL$64,0)</f>
        <v>0</v>
      </c>
      <c r="AM70" s="173">
        <f>ROUNDUP($H70*AM$64,0)</f>
        <v>0</v>
      </c>
      <c r="AN70" s="172">
        <f>AL70+AM70</f>
        <v>0</v>
      </c>
      <c r="AO70" s="174">
        <f>ROUNDDOWN($H70*AO$64,0)</f>
        <v>0</v>
      </c>
      <c r="AP70" s="173">
        <f>ROUNDUP($H70*AP$64,0)</f>
        <v>0</v>
      </c>
      <c r="AQ70" s="172">
        <f>AO70+AP70</f>
        <v>0</v>
      </c>
      <c r="AR70" s="174">
        <f>ROUNDDOWN($H70*AR$64,0)</f>
        <v>0</v>
      </c>
      <c r="AS70" s="173">
        <f>ROUNDUP($H70*AS$64,0)</f>
        <v>0</v>
      </c>
      <c r="AT70" s="172">
        <f>AR70+AS70</f>
        <v>0</v>
      </c>
      <c r="AU70" s="174">
        <f>ROUNDDOWN($H70*AU$64,0)</f>
        <v>0</v>
      </c>
      <c r="AV70" s="173">
        <f>ROUNDUP($H70*AV$64,0)</f>
        <v>0</v>
      </c>
      <c r="AW70" s="172">
        <f>AU70+AV70</f>
        <v>0</v>
      </c>
      <c r="AX70" s="174">
        <f>ROUNDDOWN($H70*AX$64,0)</f>
        <v>0</v>
      </c>
      <c r="AY70" s="173">
        <f>ROUNDUP($H70*AY$64,0)</f>
        <v>0</v>
      </c>
      <c r="AZ70" s="164">
        <f>AX70+AY70</f>
        <v>0</v>
      </c>
      <c r="BA70" s="589"/>
      <c r="BB70" s="590"/>
      <c r="BC70" s="591"/>
      <c r="BD70" s="589"/>
      <c r="BE70" s="590"/>
      <c r="BF70" s="591"/>
      <c r="BG70" s="589"/>
      <c r="BH70" s="590"/>
      <c r="BI70" s="591"/>
      <c r="BJ70" s="589"/>
      <c r="BK70" s="590"/>
      <c r="BL70" s="591"/>
      <c r="BM70" s="589"/>
      <c r="BN70" s="590"/>
      <c r="BO70" s="591"/>
      <c r="BP70" s="589"/>
      <c r="BQ70" s="590"/>
      <c r="BR70" s="591"/>
      <c r="BS70" s="589"/>
      <c r="BT70" s="590"/>
      <c r="BU70" s="591"/>
      <c r="BV70" s="589"/>
      <c r="BW70" s="590"/>
      <c r="BX70" s="591"/>
      <c r="BY70" s="589"/>
      <c r="BZ70" s="590"/>
      <c r="CA70" s="591"/>
      <c r="CB70" s="163">
        <f>T70+W70+Z70+AC70+AF70+AI70+AL70+AO70+AR70+AU70</f>
        <v>0</v>
      </c>
      <c r="CC70" s="162">
        <f>S70+U70+X70+AA70+AD70+AG70+AJ70+AM70+AP70+AS70+AV70+AZ70</f>
        <v>0</v>
      </c>
      <c r="CD70" s="120"/>
      <c r="CH70" s="115"/>
    </row>
    <row r="71" spans="1:86" s="114" customFormat="1" ht="36" customHeight="1">
      <c r="A71" s="179"/>
      <c r="B71" s="179"/>
      <c r="C71" s="178"/>
      <c r="E71" s="323">
        <v>3</v>
      </c>
      <c r="F71" s="177" t="s">
        <v>155</v>
      </c>
      <c r="G71" s="342" t="s">
        <v>153</v>
      </c>
      <c r="H71" s="176"/>
      <c r="I71" s="169"/>
      <c r="J71" s="168"/>
      <c r="K71" s="820"/>
      <c r="L71" s="821"/>
      <c r="M71" s="811"/>
      <c r="N71" s="352">
        <f>ROUNDDOWN($H71*N$64,0)</f>
        <v>0</v>
      </c>
      <c r="O71" s="173">
        <f>ROUNDUP($H71*O$64,0)</f>
        <v>0</v>
      </c>
      <c r="P71" s="175">
        <f>N71+O71</f>
        <v>0</v>
      </c>
      <c r="Q71" s="174">
        <f>ROUNDDOWN($H71*Q$64,0)</f>
        <v>0</v>
      </c>
      <c r="R71" s="173">
        <f>ROUNDUP($H71*R$64,0)</f>
        <v>0</v>
      </c>
      <c r="S71" s="175">
        <f>Q71+R71</f>
        <v>0</v>
      </c>
      <c r="T71" s="174">
        <f>ROUNDDOWN($H71*T$64,0)</f>
        <v>0</v>
      </c>
      <c r="U71" s="173">
        <f>ROUNDUP($H71*U$64,0)</f>
        <v>0</v>
      </c>
      <c r="V71" s="175">
        <f>T71+U71</f>
        <v>0</v>
      </c>
      <c r="W71" s="174">
        <f>ROUNDDOWN($H71*W$64,0)</f>
        <v>0</v>
      </c>
      <c r="X71" s="173">
        <f>ROUNDUP($H71*X$64,0)</f>
        <v>0</v>
      </c>
      <c r="Y71" s="175">
        <f>W71+X71</f>
        <v>0</v>
      </c>
      <c r="Z71" s="174">
        <f>ROUNDDOWN($H71*Z$64,0)</f>
        <v>0</v>
      </c>
      <c r="AA71" s="173">
        <f>ROUNDUP($H71*AA$64,0)</f>
        <v>0</v>
      </c>
      <c r="AB71" s="172">
        <f>Z71+AA71</f>
        <v>0</v>
      </c>
      <c r="AC71" s="352">
        <f>ROUNDDOWN($H71*AC$64,0)</f>
        <v>0</v>
      </c>
      <c r="AD71" s="173">
        <f>ROUNDUP($H71*AD$64,0)</f>
        <v>0</v>
      </c>
      <c r="AE71" s="175">
        <f>AC71+AD71</f>
        <v>0</v>
      </c>
      <c r="AF71" s="174">
        <f>ROUNDDOWN($H71*AF$64,0)</f>
        <v>0</v>
      </c>
      <c r="AG71" s="173">
        <f>ROUNDUP($H71*AG$64,0)</f>
        <v>0</v>
      </c>
      <c r="AH71" s="172">
        <f>AF71+AG71</f>
        <v>0</v>
      </c>
      <c r="AI71" s="174">
        <f>ROUNDDOWN($H71*AI$64,0)</f>
        <v>0</v>
      </c>
      <c r="AJ71" s="173">
        <f>ROUNDUP($H71*AJ$64,0)</f>
        <v>0</v>
      </c>
      <c r="AK71" s="172">
        <f>AI71+AJ71</f>
        <v>0</v>
      </c>
      <c r="AL71" s="174">
        <f>ROUNDDOWN($H71*AL$64,0)</f>
        <v>0</v>
      </c>
      <c r="AM71" s="173">
        <f>ROUNDUP($H71*AM$64,0)</f>
        <v>0</v>
      </c>
      <c r="AN71" s="172">
        <f>AL71+AM71</f>
        <v>0</v>
      </c>
      <c r="AO71" s="174">
        <f>ROUNDDOWN($H71*AO$64,0)</f>
        <v>0</v>
      </c>
      <c r="AP71" s="173">
        <f>ROUNDUP($H71*AP$64,0)</f>
        <v>0</v>
      </c>
      <c r="AQ71" s="172">
        <f>AO71+AP71</f>
        <v>0</v>
      </c>
      <c r="AR71" s="174">
        <f>ROUNDDOWN($H71*AR$64,0)</f>
        <v>0</v>
      </c>
      <c r="AS71" s="173">
        <f>ROUNDUP($H71*AS$64,0)</f>
        <v>0</v>
      </c>
      <c r="AT71" s="172">
        <f>AR71+AS71</f>
        <v>0</v>
      </c>
      <c r="AU71" s="174">
        <f>ROUNDDOWN($H71*AU$64,0)</f>
        <v>0</v>
      </c>
      <c r="AV71" s="173">
        <f>ROUNDUP($H71*AV$64,0)</f>
        <v>0</v>
      </c>
      <c r="AW71" s="172">
        <f>AU71+AV71</f>
        <v>0</v>
      </c>
      <c r="AX71" s="174">
        <f>ROUNDDOWN($H71*AX$64,0)</f>
        <v>0</v>
      </c>
      <c r="AY71" s="173">
        <f>ROUNDUP($H71*AY$64,0)</f>
        <v>0</v>
      </c>
      <c r="AZ71" s="164">
        <f>AX71+AY71</f>
        <v>0</v>
      </c>
      <c r="BA71" s="379"/>
      <c r="BB71" s="380"/>
      <c r="BC71" s="381"/>
      <c r="BD71" s="379"/>
      <c r="BE71" s="380"/>
      <c r="BF71" s="381"/>
      <c r="BG71" s="379"/>
      <c r="BH71" s="380"/>
      <c r="BI71" s="381"/>
      <c r="BJ71" s="379"/>
      <c r="BK71" s="380"/>
      <c r="BL71" s="381"/>
      <c r="BM71" s="379"/>
      <c r="BN71" s="380"/>
      <c r="BO71" s="381"/>
      <c r="BP71" s="379"/>
      <c r="BQ71" s="380"/>
      <c r="BR71" s="381"/>
      <c r="BS71" s="379"/>
      <c r="BT71" s="380"/>
      <c r="BU71" s="381"/>
      <c r="BV71" s="379"/>
      <c r="BW71" s="380"/>
      <c r="BX71" s="381"/>
      <c r="BY71" s="379"/>
      <c r="BZ71" s="380"/>
      <c r="CA71" s="381"/>
      <c r="CB71" s="163">
        <f>T71+W71+Z71+AC71+AF71+AI71+AL71+AO71+AR71+AU71</f>
        <v>0</v>
      </c>
      <c r="CC71" s="162">
        <f>S71+U71+X71+AA71+AD71+AG71+AJ71+AM71+AP71+AS71+AV71+AZ71</f>
        <v>0</v>
      </c>
      <c r="CD71" s="120"/>
      <c r="CH71" s="115"/>
    </row>
    <row r="72" spans="5:86" s="114" customFormat="1" ht="36" customHeight="1">
      <c r="E72" s="324">
        <v>4</v>
      </c>
      <c r="F72" s="171"/>
      <c r="G72" s="343" t="s">
        <v>154</v>
      </c>
      <c r="H72" s="170"/>
      <c r="I72" s="169"/>
      <c r="J72" s="168"/>
      <c r="K72" s="820"/>
      <c r="L72" s="821"/>
      <c r="M72" s="811"/>
      <c r="N72" s="353"/>
      <c r="O72" s="167"/>
      <c r="P72" s="162">
        <f>N72+O72</f>
        <v>0</v>
      </c>
      <c r="Q72" s="353"/>
      <c r="R72" s="353"/>
      <c r="S72" s="162">
        <f>Q72+R72</f>
        <v>0</v>
      </c>
      <c r="T72" s="353"/>
      <c r="U72" s="353"/>
      <c r="V72" s="162">
        <f>T72+U72</f>
        <v>0</v>
      </c>
      <c r="W72" s="353"/>
      <c r="X72" s="353"/>
      <c r="Y72" s="162">
        <f>W72+X72</f>
        <v>0</v>
      </c>
      <c r="Z72" s="353"/>
      <c r="AA72" s="353"/>
      <c r="AB72" s="162">
        <f>Z72+AA72</f>
        <v>0</v>
      </c>
      <c r="AC72" s="353"/>
      <c r="AD72" s="353"/>
      <c r="AE72" s="162">
        <f>AC72+AD72</f>
        <v>0</v>
      </c>
      <c r="AF72" s="353"/>
      <c r="AG72" s="353"/>
      <c r="AH72" s="162">
        <f>AF72+AG72</f>
        <v>0</v>
      </c>
      <c r="AI72" s="353"/>
      <c r="AJ72" s="353"/>
      <c r="AK72" s="162">
        <f>AI72+AJ72</f>
        <v>0</v>
      </c>
      <c r="AL72" s="353"/>
      <c r="AM72" s="353"/>
      <c r="AN72" s="162">
        <f>AL72+AM72</f>
        <v>0</v>
      </c>
      <c r="AO72" s="353"/>
      <c r="AP72" s="353"/>
      <c r="AQ72" s="162">
        <f>AO72+AP72</f>
        <v>0</v>
      </c>
      <c r="AR72" s="353"/>
      <c r="AS72" s="353"/>
      <c r="AT72" s="162">
        <f>AR72+AS72</f>
        <v>0</v>
      </c>
      <c r="AU72" s="353"/>
      <c r="AV72" s="353"/>
      <c r="AW72" s="162">
        <f>AU72+AV72</f>
        <v>0</v>
      </c>
      <c r="AX72" s="166"/>
      <c r="AY72" s="165"/>
      <c r="AZ72" s="164">
        <f>AX72+AY72</f>
        <v>0</v>
      </c>
      <c r="BA72" s="379"/>
      <c r="BB72" s="380"/>
      <c r="BC72" s="382"/>
      <c r="BD72" s="379"/>
      <c r="BE72" s="380"/>
      <c r="BF72" s="382"/>
      <c r="BG72" s="379"/>
      <c r="BH72" s="380"/>
      <c r="BI72" s="382"/>
      <c r="BJ72" s="379"/>
      <c r="BK72" s="380"/>
      <c r="BL72" s="382"/>
      <c r="BM72" s="379"/>
      <c r="BN72" s="380"/>
      <c r="BO72" s="382"/>
      <c r="BP72" s="379"/>
      <c r="BQ72" s="380"/>
      <c r="BR72" s="382"/>
      <c r="BS72" s="379"/>
      <c r="BT72" s="380"/>
      <c r="BU72" s="382"/>
      <c r="BV72" s="379"/>
      <c r="BW72" s="380"/>
      <c r="BX72" s="382"/>
      <c r="BY72" s="379"/>
      <c r="BZ72" s="380"/>
      <c r="CA72" s="382"/>
      <c r="CB72" s="163">
        <f>T72+W72+Z72+AC72+AF72+AI72+AL72+AO72+AR72+AU72</f>
        <v>0</v>
      </c>
      <c r="CC72" s="162">
        <f>S72+U72+X72+AA72+AD72+AG72+AJ72+AM72+AP72+AS72+AV72+AZ72</f>
        <v>0</v>
      </c>
      <c r="CD72" s="120"/>
      <c r="CH72" s="115"/>
    </row>
    <row r="73" spans="5:86" s="114" customFormat="1" ht="36" customHeight="1" thickBot="1">
      <c r="E73" s="325">
        <v>5</v>
      </c>
      <c r="F73" s="161"/>
      <c r="G73" s="344" t="s">
        <v>329</v>
      </c>
      <c r="H73" s="160"/>
      <c r="I73" s="159"/>
      <c r="J73" s="158"/>
      <c r="K73" s="854"/>
      <c r="L73" s="855"/>
      <c r="M73" s="812"/>
      <c r="N73" s="354"/>
      <c r="O73" s="157"/>
      <c r="P73" s="152">
        <f>N73+O73</f>
        <v>0</v>
      </c>
      <c r="Q73" s="354"/>
      <c r="R73" s="157"/>
      <c r="S73" s="152">
        <f>Q73+R73</f>
        <v>0</v>
      </c>
      <c r="T73" s="354"/>
      <c r="U73" s="157"/>
      <c r="V73" s="152">
        <f>T73+U73</f>
        <v>0</v>
      </c>
      <c r="W73" s="354"/>
      <c r="X73" s="157"/>
      <c r="Y73" s="152">
        <f>W73+X73</f>
        <v>0</v>
      </c>
      <c r="Z73" s="354"/>
      <c r="AA73" s="157"/>
      <c r="AB73" s="152">
        <f>Z73+AA73</f>
        <v>0</v>
      </c>
      <c r="AC73" s="354"/>
      <c r="AD73" s="157"/>
      <c r="AE73" s="152">
        <f>AC73+AD73</f>
        <v>0</v>
      </c>
      <c r="AF73" s="354"/>
      <c r="AG73" s="157"/>
      <c r="AH73" s="152">
        <f>AF73+AG73</f>
        <v>0</v>
      </c>
      <c r="AI73" s="354"/>
      <c r="AJ73" s="157"/>
      <c r="AK73" s="152">
        <f>AI73+AJ73</f>
        <v>0</v>
      </c>
      <c r="AL73" s="354"/>
      <c r="AM73" s="157"/>
      <c r="AN73" s="152">
        <f>AL73+AM73</f>
        <v>0</v>
      </c>
      <c r="AO73" s="354"/>
      <c r="AP73" s="157"/>
      <c r="AQ73" s="152">
        <f>AO73+AP73</f>
        <v>0</v>
      </c>
      <c r="AR73" s="354"/>
      <c r="AS73" s="157"/>
      <c r="AT73" s="152">
        <f>AR73+AS73</f>
        <v>0</v>
      </c>
      <c r="AU73" s="354"/>
      <c r="AV73" s="157"/>
      <c r="AW73" s="152">
        <f>AU73+AV73</f>
        <v>0</v>
      </c>
      <c r="AX73" s="156"/>
      <c r="AY73" s="155"/>
      <c r="AZ73" s="154">
        <f>AX73+AY73</f>
        <v>0</v>
      </c>
      <c r="BA73" s="383"/>
      <c r="BB73" s="384"/>
      <c r="BC73" s="385"/>
      <c r="BD73" s="383"/>
      <c r="BE73" s="384"/>
      <c r="BF73" s="385"/>
      <c r="BG73" s="383"/>
      <c r="BH73" s="384"/>
      <c r="BI73" s="385"/>
      <c r="BJ73" s="383"/>
      <c r="BK73" s="384"/>
      <c r="BL73" s="385"/>
      <c r="BM73" s="383"/>
      <c r="BN73" s="384"/>
      <c r="BO73" s="385"/>
      <c r="BP73" s="383"/>
      <c r="BQ73" s="384"/>
      <c r="BR73" s="385"/>
      <c r="BS73" s="383"/>
      <c r="BT73" s="384"/>
      <c r="BU73" s="385"/>
      <c r="BV73" s="383"/>
      <c r="BW73" s="384"/>
      <c r="BX73" s="385"/>
      <c r="BY73" s="383"/>
      <c r="BZ73" s="384"/>
      <c r="CA73" s="385"/>
      <c r="CB73" s="153">
        <f>T73+W73+Z73+AC73+AF73+AI73+AL73+AO73+AR73+AU73</f>
        <v>0</v>
      </c>
      <c r="CC73" s="152">
        <f>S73+U73+X73+AA73+AD73+AG73+AJ73+AM73+AP73+AS73+AV73+AZ73</f>
        <v>0</v>
      </c>
      <c r="CD73" s="120"/>
      <c r="CH73" s="115"/>
    </row>
    <row r="74" spans="5:81" ht="24.75" customHeight="1">
      <c r="E74" s="130"/>
      <c r="F74" s="130"/>
      <c r="G74" s="130"/>
      <c r="H74" s="131"/>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c r="AO74" s="132"/>
      <c r="AP74" s="132"/>
      <c r="AQ74" s="132"/>
      <c r="AR74" s="132"/>
      <c r="AS74" s="132"/>
      <c r="AT74" s="132"/>
      <c r="AU74" s="132"/>
      <c r="AV74" s="132"/>
      <c r="AW74" s="132"/>
      <c r="AX74" s="132"/>
      <c r="AY74" s="132"/>
      <c r="AZ74" s="132"/>
      <c r="BA74" s="132"/>
      <c r="BB74" s="132"/>
      <c r="BC74" s="132"/>
      <c r="BD74" s="132"/>
      <c r="BE74" s="132"/>
      <c r="BF74" s="132"/>
      <c r="BG74" s="132"/>
      <c r="BH74" s="132"/>
      <c r="BI74" s="132"/>
      <c r="BJ74" s="132"/>
      <c r="BK74" s="132"/>
      <c r="BL74" s="132"/>
      <c r="BM74" s="132"/>
      <c r="BN74" s="132"/>
      <c r="BO74" s="132"/>
      <c r="BP74" s="132"/>
      <c r="BQ74" s="132"/>
      <c r="BR74" s="132"/>
      <c r="BS74" s="132"/>
      <c r="BT74" s="132"/>
      <c r="BU74" s="132"/>
      <c r="BV74" s="132"/>
      <c r="BW74" s="132"/>
      <c r="BX74" s="132"/>
      <c r="BY74" s="132"/>
      <c r="BZ74" s="132"/>
      <c r="CA74" s="132"/>
      <c r="CB74" s="132"/>
      <c r="CC74" s="132"/>
    </row>
    <row r="75" spans="5:81" ht="17.25" customHeight="1">
      <c r="E75" s="133" t="s">
        <v>78</v>
      </c>
      <c r="F75" s="130"/>
      <c r="G75" s="130"/>
      <c r="H75" s="151"/>
      <c r="I75" s="129"/>
      <c r="J75" s="129"/>
      <c r="K75" s="129"/>
      <c r="L75" s="129"/>
      <c r="M75" s="129"/>
      <c r="N75" s="150"/>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50"/>
      <c r="AY75" s="129"/>
      <c r="AZ75" s="129"/>
      <c r="BA75" s="150"/>
      <c r="BB75" s="129"/>
      <c r="BC75" s="129"/>
      <c r="BD75" s="150"/>
      <c r="BE75" s="129"/>
      <c r="BF75" s="129"/>
      <c r="BG75" s="150"/>
      <c r="BH75" s="129"/>
      <c r="BI75" s="129"/>
      <c r="BJ75" s="150"/>
      <c r="BK75" s="129"/>
      <c r="BL75" s="129"/>
      <c r="BM75" s="150"/>
      <c r="BN75" s="129"/>
      <c r="BO75" s="129"/>
      <c r="BP75" s="150"/>
      <c r="BQ75" s="129"/>
      <c r="BR75" s="129"/>
      <c r="BS75" s="150"/>
      <c r="BT75" s="129"/>
      <c r="BU75" s="129"/>
      <c r="BV75" s="150"/>
      <c r="BW75" s="129"/>
      <c r="BX75" s="129"/>
      <c r="BY75" s="150"/>
      <c r="BZ75" s="129"/>
      <c r="CA75" s="129"/>
      <c r="CB75" s="129"/>
      <c r="CC75" s="129"/>
    </row>
    <row r="76" spans="5:81" ht="4.5" customHeight="1" thickBot="1">
      <c r="E76" s="133"/>
      <c r="F76" s="130"/>
      <c r="G76" s="130"/>
      <c r="H76" s="151"/>
      <c r="I76" s="129"/>
      <c r="J76" s="129"/>
      <c r="K76" s="129"/>
      <c r="L76" s="129"/>
      <c r="M76" s="129"/>
      <c r="N76" s="150"/>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50"/>
      <c r="AY76" s="129"/>
      <c r="AZ76" s="129"/>
      <c r="BA76" s="150"/>
      <c r="BB76" s="129"/>
      <c r="BC76" s="129"/>
      <c r="BD76" s="150"/>
      <c r="BE76" s="129"/>
      <c r="BF76" s="129"/>
      <c r="BG76" s="150"/>
      <c r="BH76" s="129"/>
      <c r="BI76" s="129"/>
      <c r="BJ76" s="150"/>
      <c r="BK76" s="129"/>
      <c r="BL76" s="129"/>
      <c r="BM76" s="150"/>
      <c r="BN76" s="129"/>
      <c r="BO76" s="129"/>
      <c r="BP76" s="150"/>
      <c r="BQ76" s="129"/>
      <c r="BR76" s="129"/>
      <c r="BS76" s="150"/>
      <c r="BT76" s="129"/>
      <c r="BU76" s="129"/>
      <c r="BV76" s="150"/>
      <c r="BW76" s="129"/>
      <c r="BX76" s="129"/>
      <c r="BY76" s="150"/>
      <c r="BZ76" s="129"/>
      <c r="CA76" s="129"/>
      <c r="CB76" s="129"/>
      <c r="CC76" s="129"/>
    </row>
    <row r="77" spans="5:86" s="114" customFormat="1" ht="36" customHeight="1" thickBot="1">
      <c r="E77" s="838" t="s">
        <v>330</v>
      </c>
      <c r="F77" s="839"/>
      <c r="G77" s="840"/>
      <c r="H77" s="149">
        <f>+H60+H69+H70+H71+H72+H73</f>
        <v>0</v>
      </c>
      <c r="I77" s="148"/>
      <c r="J77" s="147"/>
      <c r="K77" s="822"/>
      <c r="L77" s="823"/>
      <c r="M77" s="414"/>
      <c r="N77" s="355">
        <f>N60+N69+N70+N71+N72+N73</f>
        <v>0</v>
      </c>
      <c r="O77" s="144">
        <f>O60+O69+O70+O71+O72+O73</f>
        <v>0</v>
      </c>
      <c r="P77" s="122">
        <f>N77+O77</f>
        <v>0</v>
      </c>
      <c r="Q77" s="355">
        <f>Q60+Q69+Q70+Q71+Q72+Q73</f>
        <v>0</v>
      </c>
      <c r="R77" s="144">
        <f>R60+R69+R70+R71+R72+R73</f>
        <v>0</v>
      </c>
      <c r="S77" s="122">
        <f>Q77+R77</f>
        <v>0</v>
      </c>
      <c r="T77" s="355">
        <f>T60+T69+T70+T71+T72+T73</f>
        <v>0</v>
      </c>
      <c r="U77" s="144">
        <f>U60+U69+U70+U71+U72+U73</f>
        <v>0</v>
      </c>
      <c r="V77" s="122">
        <f>T77+U77</f>
        <v>0</v>
      </c>
      <c r="W77" s="355">
        <f>W60+W69+W70+W71+W72+W73</f>
        <v>0</v>
      </c>
      <c r="X77" s="144">
        <f>X60+X69+X70+X71+X72+X73</f>
        <v>0</v>
      </c>
      <c r="Y77" s="122">
        <f>W77+X77</f>
        <v>0</v>
      </c>
      <c r="Z77" s="355">
        <f>Z60+Z69+Z70+Z71+Z72+Z73</f>
        <v>0</v>
      </c>
      <c r="AA77" s="144">
        <f>AA60+AA69+AA70+AA71+AA72+AA73</f>
        <v>0</v>
      </c>
      <c r="AB77" s="122">
        <f>Z77+AA77</f>
        <v>0</v>
      </c>
      <c r="AC77" s="355">
        <f>AC60+AC69+AC70+AC71+AC72+AC73</f>
        <v>0</v>
      </c>
      <c r="AD77" s="144">
        <f>AD60+AD69+AD70+AD71+AD72+AD73</f>
        <v>0</v>
      </c>
      <c r="AE77" s="122">
        <f>AC77+AD77</f>
        <v>0</v>
      </c>
      <c r="AF77" s="355">
        <f>AF60+AF69+AF70+AF71+AF72+AF73</f>
        <v>0</v>
      </c>
      <c r="AG77" s="144">
        <f>AG60+AG69+AG70+AG71+AG72+AG73</f>
        <v>0</v>
      </c>
      <c r="AH77" s="122">
        <f>AF77+AG77</f>
        <v>0</v>
      </c>
      <c r="AI77" s="355">
        <f>AI60+AI69+AI70+AI71+AI72+AI73</f>
        <v>0</v>
      </c>
      <c r="AJ77" s="144">
        <f>AJ60+AJ69+AJ70+AJ71+AJ72+AJ73</f>
        <v>0</v>
      </c>
      <c r="AK77" s="122">
        <f>AI77+AJ77</f>
        <v>0</v>
      </c>
      <c r="AL77" s="355">
        <f>AL60+AL69+AL70+AL71+AL72+AL73</f>
        <v>0</v>
      </c>
      <c r="AM77" s="144">
        <f>AM60+AM69+AM70+AM71+AM72+AM73</f>
        <v>0</v>
      </c>
      <c r="AN77" s="122">
        <f>AL77+AM77</f>
        <v>0</v>
      </c>
      <c r="AO77" s="355">
        <f>AO60+AO69+AO70+AO71+AO72+AO73</f>
        <v>0</v>
      </c>
      <c r="AP77" s="144">
        <f>AP60+AP69+AP70+AP71+AP72+AP73</f>
        <v>0</v>
      </c>
      <c r="AQ77" s="122">
        <f>AO77+AP77</f>
        <v>0</v>
      </c>
      <c r="AR77" s="355">
        <f>AR60+AR69+AR70+AR71+AR72+AR73</f>
        <v>0</v>
      </c>
      <c r="AS77" s="144">
        <f>AS60+AS69+AS70+AS71+AS72+AS73</f>
        <v>0</v>
      </c>
      <c r="AT77" s="122">
        <f>AR77+AS77</f>
        <v>0</v>
      </c>
      <c r="AU77" s="355">
        <f>AU60+AU69+AU70+AU71+AU72+AU73</f>
        <v>0</v>
      </c>
      <c r="AV77" s="144">
        <f>AV60+AV69+AV70+AV71+AV72+AV73</f>
        <v>0</v>
      </c>
      <c r="AW77" s="122">
        <f>AU77+AV77</f>
        <v>0</v>
      </c>
      <c r="AX77" s="145">
        <f>AX62+AX69+AX70+AX71+AX72+AX73</f>
        <v>0</v>
      </c>
      <c r="AY77" s="144">
        <f>AY62+AY69+AY70+AY71+AY72+AY73</f>
        <v>0</v>
      </c>
      <c r="AZ77" s="142">
        <f>AX77+AY77</f>
        <v>0</v>
      </c>
      <c r="BA77" s="386"/>
      <c r="BB77" s="387"/>
      <c r="BC77" s="388"/>
      <c r="BD77" s="386"/>
      <c r="BE77" s="387"/>
      <c r="BF77" s="388"/>
      <c r="BG77" s="386"/>
      <c r="BH77" s="387"/>
      <c r="BI77" s="388"/>
      <c r="BJ77" s="386"/>
      <c r="BK77" s="387"/>
      <c r="BL77" s="388"/>
      <c r="BM77" s="386"/>
      <c r="BN77" s="387"/>
      <c r="BO77" s="388"/>
      <c r="BP77" s="386"/>
      <c r="BQ77" s="387"/>
      <c r="BR77" s="388"/>
      <c r="BS77" s="386"/>
      <c r="BT77" s="387"/>
      <c r="BU77" s="388"/>
      <c r="BV77" s="386"/>
      <c r="BW77" s="387"/>
      <c r="BX77" s="388"/>
      <c r="BY77" s="386"/>
      <c r="BZ77" s="387"/>
      <c r="CA77" s="388"/>
      <c r="CB77" s="143">
        <f>T77+W77+Z77+AC77+AF77+AI77+AL77+AO77+AR77+AU77</f>
        <v>0</v>
      </c>
      <c r="CC77" s="142">
        <f>S77+X77+AA77+U77+AD77+AG77+AJ77+AM77+AP77+AS77+AV77+AZ77</f>
        <v>0</v>
      </c>
      <c r="CD77" s="120"/>
      <c r="CH77" s="141"/>
    </row>
    <row r="78" spans="5:87" s="114" customFormat="1" ht="19.5" customHeight="1" thickBot="1">
      <c r="E78" s="826" t="s">
        <v>77</v>
      </c>
      <c r="F78" s="827"/>
      <c r="G78" s="828"/>
      <c r="H78" s="140">
        <f>ROUND(+H77*$K$3,0)</f>
        <v>0</v>
      </c>
      <c r="I78" s="139"/>
      <c r="J78" s="138"/>
      <c r="K78" s="138"/>
      <c r="L78" s="138"/>
      <c r="M78" s="138"/>
      <c r="N78" s="138"/>
      <c r="O78" s="138"/>
      <c r="P78" s="137"/>
      <c r="Q78" s="137"/>
      <c r="R78" s="137"/>
      <c r="S78" s="137"/>
      <c r="T78" s="137"/>
      <c r="U78" s="137"/>
      <c r="V78" s="137"/>
      <c r="W78" s="137"/>
      <c r="X78" s="137"/>
      <c r="Y78" s="137"/>
      <c r="Z78" s="137"/>
      <c r="AA78" s="137"/>
      <c r="AB78" s="137"/>
      <c r="AC78" s="137"/>
      <c r="AD78" s="137"/>
      <c r="AE78" s="137"/>
      <c r="AF78" s="137"/>
      <c r="AG78" s="137"/>
      <c r="AH78" s="137"/>
      <c r="AI78" s="264"/>
      <c r="AJ78" s="264"/>
      <c r="AK78" s="264"/>
      <c r="AL78" s="264"/>
      <c r="AM78" s="264"/>
      <c r="AN78" s="264"/>
      <c r="AO78" s="264"/>
      <c r="AP78" s="264"/>
      <c r="AQ78" s="264"/>
      <c r="AR78" s="264"/>
      <c r="AS78" s="264"/>
      <c r="AT78" s="264"/>
      <c r="AU78" s="549"/>
      <c r="AV78" s="137"/>
      <c r="AW78" s="137"/>
      <c r="AX78" s="138"/>
      <c r="AY78" s="138"/>
      <c r="AZ78" s="137"/>
      <c r="BA78" s="138"/>
      <c r="BB78" s="138"/>
      <c r="BC78" s="137"/>
      <c r="BD78" s="138"/>
      <c r="BE78" s="138"/>
      <c r="BF78" s="137"/>
      <c r="BG78" s="138"/>
      <c r="BH78" s="138"/>
      <c r="BI78" s="137"/>
      <c r="BJ78" s="138"/>
      <c r="BK78" s="138"/>
      <c r="BL78" s="137"/>
      <c r="BM78" s="138"/>
      <c r="BN78" s="138"/>
      <c r="BO78" s="137"/>
      <c r="BP78" s="138"/>
      <c r="BQ78" s="138"/>
      <c r="BR78" s="137"/>
      <c r="BS78" s="138"/>
      <c r="BT78" s="138"/>
      <c r="BU78" s="137"/>
      <c r="BV78" s="138"/>
      <c r="BW78" s="138"/>
      <c r="BX78" s="137"/>
      <c r="BY78" s="138"/>
      <c r="BZ78" s="138"/>
      <c r="CA78" s="137"/>
      <c r="CB78" s="137"/>
      <c r="CC78" s="137"/>
      <c r="CD78" s="120"/>
      <c r="CH78" s="115"/>
      <c r="CI78" s="115"/>
    </row>
    <row r="79" spans="5:82" ht="24.75" customHeight="1">
      <c r="E79" s="130"/>
      <c r="F79" s="841">
        <f>+H78-ROUND(+H77*$K$3,0)</f>
        <v>0</v>
      </c>
      <c r="G79" s="841"/>
      <c r="H79" s="841"/>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c r="AO79" s="132"/>
      <c r="AP79" s="132"/>
      <c r="AQ79" s="132"/>
      <c r="AR79" s="132"/>
      <c r="AS79" s="132"/>
      <c r="AT79" s="132"/>
      <c r="AU79" s="548"/>
      <c r="AV79" s="132"/>
      <c r="AW79" s="132"/>
      <c r="AX79" s="132"/>
      <c r="AY79" s="132"/>
      <c r="AZ79" s="132"/>
      <c r="BA79" s="132"/>
      <c r="BB79" s="132"/>
      <c r="BC79" s="132"/>
      <c r="BD79" s="132"/>
      <c r="BE79" s="132"/>
      <c r="BF79" s="132"/>
      <c r="BG79" s="132"/>
      <c r="BH79" s="132"/>
      <c r="BI79" s="132"/>
      <c r="BJ79" s="132"/>
      <c r="BK79" s="132"/>
      <c r="BL79" s="132"/>
      <c r="BM79" s="132"/>
      <c r="BN79" s="132"/>
      <c r="BO79" s="132"/>
      <c r="BP79" s="132"/>
      <c r="BQ79" s="132"/>
      <c r="BR79" s="132"/>
      <c r="BS79" s="132"/>
      <c r="BT79" s="132"/>
      <c r="BU79" s="132"/>
      <c r="BV79" s="132"/>
      <c r="BW79" s="132"/>
      <c r="BX79" s="132"/>
      <c r="BY79" s="132"/>
      <c r="BZ79" s="132"/>
      <c r="CA79" s="132"/>
      <c r="CB79" s="132"/>
      <c r="CC79" s="132"/>
      <c r="CD79" s="136"/>
    </row>
    <row r="80" spans="5:82" ht="30" customHeight="1">
      <c r="E80" s="856" t="s">
        <v>164</v>
      </c>
      <c r="F80" s="856"/>
      <c r="G80" s="856"/>
      <c r="H80" s="856"/>
      <c r="I80" s="856"/>
      <c r="J80" s="856"/>
      <c r="K80" s="856"/>
      <c r="L80" s="856"/>
      <c r="M80" s="856"/>
      <c r="N80" s="856"/>
      <c r="O80" s="856"/>
      <c r="P80" s="856"/>
      <c r="Q80" s="856"/>
      <c r="R80" s="856"/>
      <c r="S80" s="856"/>
      <c r="T80" s="856"/>
      <c r="U80" s="856"/>
      <c r="V80" s="856"/>
      <c r="W80" s="565"/>
      <c r="X80" s="565"/>
      <c r="Y80" s="565"/>
      <c r="Z80" s="565"/>
      <c r="AA80" s="565"/>
      <c r="AB80" s="565"/>
      <c r="AC80" s="565"/>
      <c r="AD80" s="565"/>
      <c r="AE80" s="565"/>
      <c r="AF80" s="565"/>
      <c r="AG80" s="565"/>
      <c r="AH80" s="565"/>
      <c r="AI80" s="565"/>
      <c r="AJ80" s="565"/>
      <c r="AK80" s="565"/>
      <c r="AL80" s="565"/>
      <c r="AM80" s="565"/>
      <c r="AN80" s="565"/>
      <c r="AO80" s="565"/>
      <c r="AP80" s="565"/>
      <c r="AQ80" s="565"/>
      <c r="AR80" s="565"/>
      <c r="AS80" s="565"/>
      <c r="AT80" s="565"/>
      <c r="AU80" s="565"/>
      <c r="AV80" s="565"/>
      <c r="AW80" s="565"/>
      <c r="AX80" s="565"/>
      <c r="AY80" s="565"/>
      <c r="AZ80" s="565"/>
      <c r="BA80" s="565"/>
      <c r="BB80" s="565"/>
      <c r="BC80" s="565"/>
      <c r="BD80" s="565"/>
      <c r="BE80" s="565"/>
      <c r="BF80" s="565"/>
      <c r="BG80" s="565"/>
      <c r="BH80" s="565"/>
      <c r="BI80" s="565"/>
      <c r="BJ80" s="565"/>
      <c r="BK80" s="565"/>
      <c r="BL80" s="565"/>
      <c r="BM80" s="565"/>
      <c r="BN80" s="565"/>
      <c r="BO80" s="565"/>
      <c r="BP80" s="565"/>
      <c r="BQ80" s="565"/>
      <c r="BR80" s="565"/>
      <c r="BS80" s="565"/>
      <c r="BT80" s="565"/>
      <c r="BU80" s="565"/>
      <c r="BV80" s="565"/>
      <c r="BW80" s="565"/>
      <c r="BX80" s="565"/>
      <c r="BY80" s="565"/>
      <c r="BZ80" s="565"/>
      <c r="CA80" s="565"/>
      <c r="CB80" s="565"/>
      <c r="CC80" s="134" t="s">
        <v>76</v>
      </c>
      <c r="CD80" s="114"/>
    </row>
    <row r="81" spans="5:82" ht="4.5" customHeight="1" thickBot="1">
      <c r="E81" s="133"/>
      <c r="F81" s="132"/>
      <c r="G81" s="132"/>
      <c r="H81" s="131"/>
      <c r="I81" s="129"/>
      <c r="J81" s="129"/>
      <c r="K81" s="129"/>
      <c r="L81" s="129"/>
      <c r="M81" s="129"/>
      <c r="N81" s="130"/>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547"/>
      <c r="AL81" s="547"/>
      <c r="AM81" s="547"/>
      <c r="AN81" s="547"/>
      <c r="AO81" s="547"/>
      <c r="AP81" s="547"/>
      <c r="AQ81" s="547"/>
      <c r="AR81" s="547"/>
      <c r="AS81" s="547"/>
      <c r="AT81" s="547"/>
      <c r="AU81" s="547"/>
      <c r="AV81" s="129"/>
      <c r="AW81" s="129"/>
      <c r="AX81" s="130"/>
      <c r="AY81" s="129"/>
      <c r="AZ81" s="129"/>
      <c r="BA81" s="130"/>
      <c r="BB81" s="129"/>
      <c r="BC81" s="129"/>
      <c r="BD81" s="130"/>
      <c r="BE81" s="129"/>
      <c r="BF81" s="129"/>
      <c r="BG81" s="130"/>
      <c r="BH81" s="129"/>
      <c r="BI81" s="129"/>
      <c r="BJ81" s="130"/>
      <c r="BK81" s="129"/>
      <c r="BL81" s="129"/>
      <c r="BM81" s="130"/>
      <c r="BN81" s="129"/>
      <c r="BO81" s="129"/>
      <c r="BP81" s="130"/>
      <c r="BQ81" s="129"/>
      <c r="BR81" s="129"/>
      <c r="BS81" s="130"/>
      <c r="BT81" s="129"/>
      <c r="BU81" s="129"/>
      <c r="BV81" s="130"/>
      <c r="BW81" s="129"/>
      <c r="BX81" s="129"/>
      <c r="BY81" s="130"/>
      <c r="BZ81" s="129"/>
      <c r="CA81" s="129"/>
      <c r="CB81" s="129"/>
      <c r="CC81" s="129"/>
      <c r="CD81" s="114"/>
    </row>
    <row r="82" spans="5:86" s="114" customFormat="1" ht="36" customHeight="1" thickBot="1">
      <c r="E82" s="829" t="s">
        <v>75</v>
      </c>
      <c r="F82" s="830"/>
      <c r="G82" s="831"/>
      <c r="H82" s="128">
        <f>ROUNDDOWN(+H77/1000,0)</f>
        <v>0</v>
      </c>
      <c r="I82" s="127"/>
      <c r="J82" s="126"/>
      <c r="K82" s="822"/>
      <c r="L82" s="823"/>
      <c r="M82" s="414"/>
      <c r="N82" s="350">
        <f>ROUNDDOWN(N77/1000,0)</f>
        <v>0</v>
      </c>
      <c r="O82" s="124">
        <f>ROUND(O77/1000,0)</f>
        <v>0</v>
      </c>
      <c r="P82" s="125">
        <f>N82+O82</f>
        <v>0</v>
      </c>
      <c r="Q82" s="350">
        <f>ROUNDDOWN(Q77/1000,0)</f>
        <v>0</v>
      </c>
      <c r="R82" s="350">
        <f>ROUND(R77/1000,0)</f>
        <v>0</v>
      </c>
      <c r="S82" s="125">
        <f>Q82+R82</f>
        <v>0</v>
      </c>
      <c r="T82" s="350">
        <f>ROUNDDOWN(T77/1000,0)</f>
        <v>0</v>
      </c>
      <c r="U82" s="350">
        <f>ROUND(U77/1000,0)</f>
        <v>0</v>
      </c>
      <c r="V82" s="125">
        <f>T82+U82</f>
        <v>0</v>
      </c>
      <c r="W82" s="350">
        <f>ROUNDDOWN(W77/1000,0)</f>
        <v>0</v>
      </c>
      <c r="X82" s="350">
        <f>ROUND(X77/1000,0)</f>
        <v>0</v>
      </c>
      <c r="Y82" s="125">
        <f>W82+X82</f>
        <v>0</v>
      </c>
      <c r="Z82" s="350">
        <f>ROUNDDOWN(Z77/1000,0)</f>
        <v>0</v>
      </c>
      <c r="AA82" s="350">
        <f>ROUND(AA77/1000,0)</f>
        <v>0</v>
      </c>
      <c r="AB82" s="125">
        <f>Z82+AA82</f>
        <v>0</v>
      </c>
      <c r="AC82" s="350">
        <f>ROUNDDOWN(AC77/1000,0)</f>
        <v>0</v>
      </c>
      <c r="AD82" s="350">
        <f>ROUND(AD77/1000,0)</f>
        <v>0</v>
      </c>
      <c r="AE82" s="125">
        <f>AC82+AD82</f>
        <v>0</v>
      </c>
      <c r="AF82" s="350">
        <f>ROUNDDOWN(AF77/1000,0)</f>
        <v>0</v>
      </c>
      <c r="AG82" s="350">
        <f>ROUND(AG77/1000,0)</f>
        <v>0</v>
      </c>
      <c r="AH82" s="125">
        <f>AF82+AG82</f>
        <v>0</v>
      </c>
      <c r="AI82" s="350">
        <f>ROUNDDOWN(AI77/1000,0)</f>
        <v>0</v>
      </c>
      <c r="AJ82" s="350">
        <f>ROUND(AJ77/1000,0)</f>
        <v>0</v>
      </c>
      <c r="AK82" s="125">
        <f>AI82+AJ82</f>
        <v>0</v>
      </c>
      <c r="AL82" s="350">
        <f>ROUNDDOWN(AL77/1000,0)</f>
        <v>0</v>
      </c>
      <c r="AM82" s="350">
        <f>ROUND(AM77/1000,0)</f>
        <v>0</v>
      </c>
      <c r="AN82" s="125">
        <f>AL82+AM82</f>
        <v>0</v>
      </c>
      <c r="AO82" s="350">
        <f>ROUNDDOWN(AO77/1000,0)</f>
        <v>0</v>
      </c>
      <c r="AP82" s="350">
        <f>ROUND(AP77/1000,0)</f>
        <v>0</v>
      </c>
      <c r="AQ82" s="125">
        <f>AO82+AP82</f>
        <v>0</v>
      </c>
      <c r="AR82" s="350">
        <f>ROUNDDOWN(AR77/1000,0)</f>
        <v>0</v>
      </c>
      <c r="AS82" s="350">
        <f>ROUND(AS77/1000,0)</f>
        <v>0</v>
      </c>
      <c r="AT82" s="125">
        <f>AR82+AS82</f>
        <v>0</v>
      </c>
      <c r="AU82" s="350">
        <f>ROUNDDOWN(AU77/1000,0)</f>
        <v>0</v>
      </c>
      <c r="AV82" s="350">
        <f>ROUND(AV77/1000,0)</f>
        <v>0</v>
      </c>
      <c r="AW82" s="125">
        <f>AU82+AV82</f>
        <v>0</v>
      </c>
      <c r="AX82" s="350">
        <f>ROUNDDOWN(AX77/1000,0)</f>
        <v>0</v>
      </c>
      <c r="AY82" s="350">
        <f>ROUND(AY77/1000,0)</f>
        <v>0</v>
      </c>
      <c r="AZ82" s="125">
        <f>AX82+AY82</f>
        <v>0</v>
      </c>
      <c r="BA82" s="389"/>
      <c r="BB82" s="390"/>
      <c r="BC82" s="391"/>
      <c r="BD82" s="389"/>
      <c r="BE82" s="390"/>
      <c r="BF82" s="391"/>
      <c r="BG82" s="389"/>
      <c r="BH82" s="390"/>
      <c r="BI82" s="391"/>
      <c r="BJ82" s="389"/>
      <c r="BK82" s="390"/>
      <c r="BL82" s="391"/>
      <c r="BM82" s="389"/>
      <c r="BN82" s="390"/>
      <c r="BO82" s="391"/>
      <c r="BP82" s="389"/>
      <c r="BQ82" s="390"/>
      <c r="BR82" s="391"/>
      <c r="BS82" s="389"/>
      <c r="BT82" s="390"/>
      <c r="BU82" s="391"/>
      <c r="BV82" s="389"/>
      <c r="BW82" s="390"/>
      <c r="BX82" s="391"/>
      <c r="BY82" s="389"/>
      <c r="BZ82" s="390"/>
      <c r="CA82" s="391"/>
      <c r="CB82" s="123">
        <f>T82+W82+Z82+AC82+AF82+AI82+AL82+AO82+AR82+AU82</f>
        <v>0</v>
      </c>
      <c r="CC82" s="122">
        <f>S82+U82+AA82+X82+AD82+AG82++AJ82+AM82+AP82+AS82+AV82+AZ82</f>
        <v>0</v>
      </c>
      <c r="CD82" s="117"/>
      <c r="CH82" s="115"/>
    </row>
    <row r="83" spans="5:86" s="114" customFormat="1" ht="36" customHeight="1">
      <c r="E83" s="909">
        <f>+CB82+CC82-H82</f>
        <v>0</v>
      </c>
      <c r="F83" s="909"/>
      <c r="G83" s="909"/>
      <c r="H83" s="909"/>
      <c r="I83" s="261"/>
      <c r="J83" s="262"/>
      <c r="K83" s="262"/>
      <c r="L83" s="257"/>
      <c r="M83" s="257"/>
      <c r="N83" s="339"/>
      <c r="O83" s="119"/>
      <c r="P83" s="339" t="s">
        <v>73</v>
      </c>
      <c r="Q83" s="339"/>
      <c r="R83" s="339"/>
      <c r="S83" s="339" t="s">
        <v>73</v>
      </c>
      <c r="T83" s="339" t="s">
        <v>74</v>
      </c>
      <c r="U83" s="339"/>
      <c r="V83" s="339" t="s">
        <v>73</v>
      </c>
      <c r="W83" s="339" t="s">
        <v>74</v>
      </c>
      <c r="X83" s="339"/>
      <c r="Y83" s="339" t="s">
        <v>73</v>
      </c>
      <c r="Z83" s="339" t="s">
        <v>74</v>
      </c>
      <c r="AA83" s="339"/>
      <c r="AB83" s="339" t="s">
        <v>73</v>
      </c>
      <c r="AC83" s="339" t="s">
        <v>74</v>
      </c>
      <c r="AD83" s="339"/>
      <c r="AE83" s="339" t="s">
        <v>73</v>
      </c>
      <c r="AF83" s="339" t="s">
        <v>72</v>
      </c>
      <c r="AG83" s="339"/>
      <c r="AH83" s="339" t="s">
        <v>262</v>
      </c>
      <c r="AI83" s="339" t="s">
        <v>72</v>
      </c>
      <c r="AJ83" s="339"/>
      <c r="AK83" s="550" t="s">
        <v>262</v>
      </c>
      <c r="AL83" s="550" t="s">
        <v>72</v>
      </c>
      <c r="AM83" s="550"/>
      <c r="AN83" s="550" t="s">
        <v>262</v>
      </c>
      <c r="AO83" s="550" t="s">
        <v>72</v>
      </c>
      <c r="AP83" s="550"/>
      <c r="AQ83" s="550" t="s">
        <v>262</v>
      </c>
      <c r="AR83" s="550" t="s">
        <v>72</v>
      </c>
      <c r="AS83" s="550"/>
      <c r="AT83" s="550" t="s">
        <v>262</v>
      </c>
      <c r="AU83" s="550" t="s">
        <v>263</v>
      </c>
      <c r="AV83" s="339"/>
      <c r="AW83" s="339" t="s">
        <v>264</v>
      </c>
      <c r="AY83" s="263"/>
      <c r="AZ83" s="339" t="s">
        <v>265</v>
      </c>
      <c r="BB83" s="263"/>
      <c r="BC83" s="339"/>
      <c r="BE83" s="263"/>
      <c r="BF83" s="339"/>
      <c r="BH83" s="263"/>
      <c r="BI83" s="339"/>
      <c r="BK83" s="263"/>
      <c r="BL83" s="339"/>
      <c r="BN83" s="263"/>
      <c r="BO83" s="339"/>
      <c r="BQ83" s="263"/>
      <c r="BR83" s="339"/>
      <c r="BT83" s="263"/>
      <c r="BU83" s="339"/>
      <c r="BW83" s="263"/>
      <c r="BX83" s="339"/>
      <c r="BZ83" s="263"/>
      <c r="CA83" s="339"/>
      <c r="CB83" s="264"/>
      <c r="CC83" s="264"/>
      <c r="CD83" s="117"/>
      <c r="CH83" s="115"/>
    </row>
    <row r="84" spans="5:86" s="114" customFormat="1" ht="36" customHeight="1">
      <c r="E84" s="340" t="str">
        <f>'注意事項'!D49</f>
        <v>Ver.R06-T-1</v>
      </c>
      <c r="F84" s="255"/>
      <c r="G84" s="255"/>
      <c r="H84" s="265"/>
      <c r="I84" s="256"/>
      <c r="J84" s="257"/>
      <c r="K84" s="257"/>
      <c r="L84" s="257"/>
      <c r="M84" s="257"/>
      <c r="N84" s="258"/>
      <c r="O84" s="258"/>
      <c r="P84" s="259"/>
      <c r="Q84" s="259"/>
      <c r="R84" s="259"/>
      <c r="S84" s="259"/>
      <c r="T84" s="259"/>
      <c r="U84" s="259"/>
      <c r="V84" s="259"/>
      <c r="W84" s="259"/>
      <c r="X84" s="259"/>
      <c r="Y84" s="259"/>
      <c r="Z84" s="259"/>
      <c r="AA84" s="259"/>
      <c r="AB84" s="259"/>
      <c r="AC84" s="259"/>
      <c r="AD84" s="259"/>
      <c r="AE84" s="259"/>
      <c r="AF84" s="259"/>
      <c r="AG84" s="259"/>
      <c r="AH84" s="259"/>
      <c r="AI84" s="259"/>
      <c r="AJ84" s="259"/>
      <c r="AK84" s="551"/>
      <c r="AL84" s="551"/>
      <c r="AM84" s="551"/>
      <c r="AN84" s="551"/>
      <c r="AO84" s="551"/>
      <c r="AP84" s="551"/>
      <c r="AQ84" s="551"/>
      <c r="AR84" s="551"/>
      <c r="AS84" s="551"/>
      <c r="AT84" s="551"/>
      <c r="AU84" s="551"/>
      <c r="AV84" s="259"/>
      <c r="AW84" s="259"/>
      <c r="AX84" s="258"/>
      <c r="AY84" s="258"/>
      <c r="AZ84" s="259"/>
      <c r="BA84" s="258"/>
      <c r="BB84" s="258"/>
      <c r="BC84" s="259"/>
      <c r="BD84" s="258"/>
      <c r="BE84" s="258"/>
      <c r="BF84" s="259"/>
      <c r="BG84" s="258"/>
      <c r="BH84" s="258"/>
      <c r="BI84" s="259"/>
      <c r="BJ84" s="258"/>
      <c r="BK84" s="258"/>
      <c r="BL84" s="259"/>
      <c r="BM84" s="258"/>
      <c r="BN84" s="258"/>
      <c r="BO84" s="259"/>
      <c r="BP84" s="258"/>
      <c r="BQ84" s="258"/>
      <c r="BR84" s="259"/>
      <c r="BS84" s="258"/>
      <c r="BT84" s="258"/>
      <c r="BU84" s="259"/>
      <c r="BV84" s="258"/>
      <c r="BW84" s="258"/>
      <c r="BX84" s="259"/>
      <c r="BY84" s="258"/>
      <c r="BZ84" s="258"/>
      <c r="CA84" s="259"/>
      <c r="CB84" s="260"/>
      <c r="CC84" s="260"/>
      <c r="CD84" s="117"/>
      <c r="CH84" s="115"/>
    </row>
    <row r="85" spans="5:86" s="114" customFormat="1" ht="36" customHeight="1">
      <c r="E85" s="255"/>
      <c r="F85" s="255"/>
      <c r="G85" s="255"/>
      <c r="H85" s="265"/>
      <c r="I85" s="256"/>
      <c r="J85" s="257"/>
      <c r="K85" s="257"/>
      <c r="L85" s="257"/>
      <c r="M85" s="257"/>
      <c r="N85" s="258"/>
      <c r="O85" s="258"/>
      <c r="P85" s="259"/>
      <c r="Q85" s="259"/>
      <c r="R85" s="259"/>
      <c r="S85" s="259"/>
      <c r="T85" s="259"/>
      <c r="U85" s="259"/>
      <c r="V85" s="259"/>
      <c r="W85" s="259"/>
      <c r="X85" s="259"/>
      <c r="Y85" s="259"/>
      <c r="Z85" s="259"/>
      <c r="AA85" s="259"/>
      <c r="AB85" s="259"/>
      <c r="AC85" s="259"/>
      <c r="AD85" s="259"/>
      <c r="AE85" s="259"/>
      <c r="AF85" s="259"/>
      <c r="AG85" s="259"/>
      <c r="AH85" s="259"/>
      <c r="AI85" s="259"/>
      <c r="AJ85" s="259"/>
      <c r="AK85" s="551"/>
      <c r="AL85" s="551"/>
      <c r="AM85" s="551"/>
      <c r="AN85" s="551"/>
      <c r="AO85" s="551"/>
      <c r="AP85" s="551"/>
      <c r="AQ85" s="551"/>
      <c r="AR85" s="551"/>
      <c r="AS85" s="551"/>
      <c r="AT85" s="551"/>
      <c r="AU85" s="551"/>
      <c r="AV85" s="259"/>
      <c r="AW85" s="259"/>
      <c r="AX85" s="258"/>
      <c r="AY85" s="258"/>
      <c r="AZ85" s="259"/>
      <c r="BA85" s="258"/>
      <c r="BB85" s="258"/>
      <c r="BC85" s="259"/>
      <c r="BD85" s="258"/>
      <c r="BE85" s="258"/>
      <c r="BF85" s="259"/>
      <c r="BG85" s="258"/>
      <c r="BH85" s="258"/>
      <c r="BI85" s="259"/>
      <c r="BJ85" s="258"/>
      <c r="BK85" s="258"/>
      <c r="BL85" s="259"/>
      <c r="BM85" s="258"/>
      <c r="BN85" s="258"/>
      <c r="BO85" s="259"/>
      <c r="BP85" s="258"/>
      <c r="BQ85" s="258"/>
      <c r="BR85" s="259"/>
      <c r="BS85" s="258"/>
      <c r="BT85" s="258"/>
      <c r="BU85" s="259"/>
      <c r="BV85" s="258"/>
      <c r="BW85" s="258"/>
      <c r="BX85" s="259"/>
      <c r="BY85" s="258"/>
      <c r="BZ85" s="258"/>
      <c r="CA85" s="259"/>
      <c r="CB85" s="260"/>
      <c r="CC85" s="260"/>
      <c r="CD85" s="117"/>
      <c r="CH85" s="115"/>
    </row>
    <row r="86" spans="13:86" s="114" customFormat="1" ht="18" customHeight="1">
      <c r="M86" s="114" t="s">
        <v>324</v>
      </c>
      <c r="AK86" s="552"/>
      <c r="AL86" s="552"/>
      <c r="AM86" s="552"/>
      <c r="AN86" s="552"/>
      <c r="AO86" s="552"/>
      <c r="AP86" s="552"/>
      <c r="AQ86" s="552"/>
      <c r="AR86" s="552"/>
      <c r="AS86" s="552"/>
      <c r="AT86" s="552"/>
      <c r="AU86" s="552"/>
      <c r="AZ86" s="259"/>
      <c r="BA86" s="258"/>
      <c r="BB86" s="258"/>
      <c r="BC86" s="259"/>
      <c r="BD86" s="258"/>
      <c r="BE86" s="258"/>
      <c r="BF86" s="259"/>
      <c r="BG86" s="258"/>
      <c r="BH86" s="258"/>
      <c r="BI86" s="259"/>
      <c r="BJ86" s="258"/>
      <c r="BK86" s="258"/>
      <c r="BL86" s="259"/>
      <c r="BM86" s="258"/>
      <c r="BN86" s="258"/>
      <c r="BO86" s="259"/>
      <c r="BP86" s="258"/>
      <c r="BQ86" s="258"/>
      <c r="BR86" s="259"/>
      <c r="BS86" s="258"/>
      <c r="BT86" s="258"/>
      <c r="BU86" s="259"/>
      <c r="BV86" s="258"/>
      <c r="BW86" s="258"/>
      <c r="BX86" s="259"/>
      <c r="BY86" s="258"/>
      <c r="BZ86" s="258"/>
      <c r="CA86" s="259"/>
      <c r="CB86" s="260"/>
      <c r="CC86" s="260"/>
      <c r="CD86" s="117"/>
      <c r="CH86" s="115"/>
    </row>
    <row r="87" spans="13:86" s="114" customFormat="1" ht="18" customHeight="1">
      <c r="M87" s="114" t="s">
        <v>325</v>
      </c>
      <c r="AK87" s="552"/>
      <c r="AL87" s="552"/>
      <c r="AM87" s="552"/>
      <c r="AN87" s="552"/>
      <c r="AO87" s="552"/>
      <c r="AP87" s="552"/>
      <c r="AQ87" s="552"/>
      <c r="AR87" s="552"/>
      <c r="AS87" s="552"/>
      <c r="AT87" s="552"/>
      <c r="AU87" s="552"/>
      <c r="AZ87" s="259"/>
      <c r="BA87" s="258"/>
      <c r="BB87" s="258"/>
      <c r="BC87" s="259"/>
      <c r="BD87" s="258"/>
      <c r="BE87" s="258"/>
      <c r="BF87" s="259"/>
      <c r="BG87" s="258"/>
      <c r="BH87" s="258"/>
      <c r="BI87" s="259"/>
      <c r="BJ87" s="258"/>
      <c r="BK87" s="258"/>
      <c r="BL87" s="259"/>
      <c r="BM87" s="258"/>
      <c r="BN87" s="258"/>
      <c r="BO87" s="259"/>
      <c r="BP87" s="258"/>
      <c r="BQ87" s="258"/>
      <c r="BR87" s="259"/>
      <c r="BS87" s="258"/>
      <c r="BT87" s="258"/>
      <c r="BU87" s="259"/>
      <c r="BV87" s="258"/>
      <c r="BW87" s="258"/>
      <c r="BX87" s="259"/>
      <c r="BY87" s="258"/>
      <c r="BZ87" s="258"/>
      <c r="CA87" s="259"/>
      <c r="CB87" s="260"/>
      <c r="CC87" s="260"/>
      <c r="CD87" s="117"/>
      <c r="CH87" s="115"/>
    </row>
    <row r="88" spans="37:86" s="114" customFormat="1" ht="18" customHeight="1">
      <c r="AK88" s="552"/>
      <c r="AL88" s="552"/>
      <c r="AM88" s="552"/>
      <c r="AN88" s="552"/>
      <c r="AO88" s="552"/>
      <c r="AP88" s="552"/>
      <c r="AQ88" s="552"/>
      <c r="AR88" s="552"/>
      <c r="AS88" s="552"/>
      <c r="AT88" s="552"/>
      <c r="AU88" s="552"/>
      <c r="AZ88" s="259"/>
      <c r="BA88" s="258"/>
      <c r="BB88" s="258"/>
      <c r="BC88" s="259"/>
      <c r="BD88" s="258"/>
      <c r="BE88" s="258"/>
      <c r="BF88" s="259"/>
      <c r="BG88" s="258"/>
      <c r="BH88" s="258"/>
      <c r="BI88" s="259"/>
      <c r="BJ88" s="258"/>
      <c r="BK88" s="258"/>
      <c r="BL88" s="259"/>
      <c r="BM88" s="258"/>
      <c r="BN88" s="258"/>
      <c r="BO88" s="259"/>
      <c r="BP88" s="258"/>
      <c r="BQ88" s="258"/>
      <c r="BR88" s="259"/>
      <c r="BS88" s="258"/>
      <c r="BT88" s="258"/>
      <c r="BU88" s="259"/>
      <c r="BV88" s="258"/>
      <c r="BW88" s="258"/>
      <c r="BX88" s="259"/>
      <c r="BY88" s="258"/>
      <c r="BZ88" s="258"/>
      <c r="CA88" s="259"/>
      <c r="CB88" s="260"/>
      <c r="CC88" s="260"/>
      <c r="CD88" s="117"/>
      <c r="CH88" s="115"/>
    </row>
    <row r="89" spans="37:47" s="114" customFormat="1" ht="30" customHeight="1">
      <c r="AK89" s="552"/>
      <c r="AL89" s="552"/>
      <c r="AM89" s="552"/>
      <c r="AN89" s="552"/>
      <c r="AO89" s="552"/>
      <c r="AP89" s="552"/>
      <c r="AQ89" s="552"/>
      <c r="AR89" s="552"/>
      <c r="AS89" s="552"/>
      <c r="AT89" s="552"/>
      <c r="AU89" s="552"/>
    </row>
    <row r="90" spans="37:47" s="114" customFormat="1" ht="39.75" customHeight="1">
      <c r="AK90" s="552"/>
      <c r="AL90" s="552"/>
      <c r="AM90" s="552"/>
      <c r="AN90" s="552"/>
      <c r="AO90" s="552"/>
      <c r="AP90" s="552"/>
      <c r="AQ90" s="552"/>
      <c r="AR90" s="552"/>
      <c r="AS90" s="552"/>
      <c r="AT90" s="552"/>
      <c r="AU90" s="552"/>
    </row>
    <row r="91" spans="37:47" s="114" customFormat="1" ht="49.5" customHeight="1">
      <c r="AK91" s="552"/>
      <c r="AL91" s="552"/>
      <c r="AM91" s="552"/>
      <c r="AN91" s="552"/>
      <c r="AO91" s="552"/>
      <c r="AP91" s="552"/>
      <c r="AQ91" s="552"/>
      <c r="AR91" s="552"/>
      <c r="AS91" s="552"/>
      <c r="AT91" s="552"/>
      <c r="AU91" s="552"/>
    </row>
    <row r="92" spans="37:47" s="114" customFormat="1" ht="49.5" customHeight="1">
      <c r="AK92" s="552"/>
      <c r="AL92" s="552"/>
      <c r="AM92" s="552"/>
      <c r="AN92" s="552"/>
      <c r="AO92" s="552"/>
      <c r="AP92" s="552"/>
      <c r="AQ92" s="552"/>
      <c r="AR92" s="552"/>
      <c r="AS92" s="552"/>
      <c r="AT92" s="552"/>
      <c r="AU92" s="552"/>
    </row>
    <row r="93" spans="37:47" s="114" customFormat="1" ht="49.5" customHeight="1">
      <c r="AK93" s="552"/>
      <c r="AL93" s="552"/>
      <c r="AM93" s="552"/>
      <c r="AN93" s="552"/>
      <c r="AO93" s="552"/>
      <c r="AP93" s="552"/>
      <c r="AQ93" s="552"/>
      <c r="AR93" s="552"/>
      <c r="AS93" s="552"/>
      <c r="AT93" s="552"/>
      <c r="AU93" s="552"/>
    </row>
    <row r="94" spans="37:47" s="114" customFormat="1" ht="49.5" customHeight="1">
      <c r="AK94" s="552"/>
      <c r="AL94" s="552"/>
      <c r="AM94" s="552"/>
      <c r="AN94" s="552"/>
      <c r="AO94" s="552"/>
      <c r="AP94" s="552"/>
      <c r="AQ94" s="552"/>
      <c r="AR94" s="552"/>
      <c r="AS94" s="552"/>
      <c r="AT94" s="552"/>
      <c r="AU94" s="552"/>
    </row>
    <row r="95" spans="37:47" s="114" customFormat="1" ht="49.5" customHeight="1">
      <c r="AK95" s="552"/>
      <c r="AL95" s="552"/>
      <c r="AM95" s="552"/>
      <c r="AN95" s="552"/>
      <c r="AO95" s="552"/>
      <c r="AP95" s="552"/>
      <c r="AQ95" s="552"/>
      <c r="AR95" s="552"/>
      <c r="AS95" s="552"/>
      <c r="AT95" s="552"/>
      <c r="AU95" s="552"/>
    </row>
    <row r="96" spans="37:47" s="114" customFormat="1" ht="49.5" customHeight="1">
      <c r="AK96" s="552"/>
      <c r="AL96" s="552"/>
      <c r="AM96" s="552"/>
      <c r="AN96" s="552"/>
      <c r="AO96" s="552"/>
      <c r="AP96" s="552"/>
      <c r="AQ96" s="552"/>
      <c r="AR96" s="552"/>
      <c r="AS96" s="552"/>
      <c r="AT96" s="552"/>
      <c r="AU96" s="552"/>
    </row>
    <row r="97" spans="37:79" s="114" customFormat="1" ht="18" customHeight="1">
      <c r="AK97" s="552"/>
      <c r="AL97" s="552"/>
      <c r="AM97" s="552"/>
      <c r="AN97" s="552"/>
      <c r="AO97" s="552"/>
      <c r="AP97" s="552"/>
      <c r="AQ97" s="552"/>
      <c r="AR97" s="552"/>
      <c r="AS97" s="552"/>
      <c r="AT97" s="552"/>
      <c r="AU97" s="552"/>
      <c r="AZ97" s="274"/>
      <c r="BA97" s="273"/>
      <c r="BB97" s="273"/>
      <c r="BC97" s="274"/>
      <c r="BD97" s="273"/>
      <c r="BE97" s="273"/>
      <c r="BF97" s="274"/>
      <c r="BG97" s="273"/>
      <c r="BH97" s="273"/>
      <c r="BI97" s="274"/>
      <c r="BJ97" s="273"/>
      <c r="BK97" s="273"/>
      <c r="BL97" s="274"/>
      <c r="BM97" s="273"/>
      <c r="BN97" s="273"/>
      <c r="BO97" s="274"/>
      <c r="BP97" s="273"/>
      <c r="BQ97" s="273"/>
      <c r="BR97" s="274"/>
      <c r="BS97" s="273"/>
      <c r="BT97" s="273"/>
      <c r="BU97" s="274"/>
      <c r="BV97" s="273"/>
      <c r="BW97" s="273"/>
      <c r="BX97" s="274"/>
      <c r="BY97" s="273"/>
      <c r="BZ97" s="273"/>
      <c r="CA97" s="274"/>
    </row>
    <row r="98" spans="37:79" s="114" customFormat="1" ht="10.5" customHeight="1">
      <c r="AK98" s="552"/>
      <c r="AL98" s="552"/>
      <c r="AM98" s="552"/>
      <c r="AN98" s="552"/>
      <c r="AO98" s="552"/>
      <c r="AP98" s="552"/>
      <c r="AQ98" s="552"/>
      <c r="AR98" s="552"/>
      <c r="AS98" s="552"/>
      <c r="AT98" s="552"/>
      <c r="AU98" s="552"/>
      <c r="AZ98" s="275"/>
      <c r="BA98" s="275"/>
      <c r="BB98" s="275"/>
      <c r="BC98" s="275"/>
      <c r="BD98" s="275"/>
      <c r="BE98" s="275"/>
      <c r="BF98" s="275"/>
      <c r="BG98" s="275"/>
      <c r="BH98" s="275"/>
      <c r="BI98" s="275"/>
      <c r="BJ98" s="275"/>
      <c r="BK98" s="275"/>
      <c r="BL98" s="275"/>
      <c r="BM98" s="275"/>
      <c r="BN98" s="275"/>
      <c r="BO98" s="275"/>
      <c r="BP98" s="275"/>
      <c r="BQ98" s="275"/>
      <c r="BR98" s="275"/>
      <c r="BS98" s="275"/>
      <c r="BT98" s="275"/>
      <c r="BU98" s="275"/>
      <c r="BV98" s="275"/>
      <c r="BW98" s="275"/>
      <c r="BX98" s="275"/>
      <c r="BY98" s="275"/>
      <c r="BZ98" s="275"/>
      <c r="CA98" s="275"/>
    </row>
    <row r="99" spans="37:91" s="114" customFormat="1" ht="16.5" customHeight="1">
      <c r="AK99" s="552"/>
      <c r="AL99" s="552"/>
      <c r="AM99" s="552"/>
      <c r="AN99" s="552"/>
      <c r="AO99" s="552"/>
      <c r="AP99" s="552"/>
      <c r="AQ99" s="552"/>
      <c r="AR99" s="552"/>
      <c r="AS99" s="552"/>
      <c r="AT99" s="552"/>
      <c r="AU99" s="552"/>
      <c r="AZ99" s="277"/>
      <c r="BA99" s="275"/>
      <c r="BB99" s="275"/>
      <c r="BC99" s="277"/>
      <c r="BD99" s="275"/>
      <c r="BE99" s="275"/>
      <c r="BF99" s="277"/>
      <c r="BG99" s="275"/>
      <c r="BH99" s="275"/>
      <c r="BI99" s="277"/>
      <c r="BJ99" s="275"/>
      <c r="BK99" s="275"/>
      <c r="BL99" s="277"/>
      <c r="BM99" s="275"/>
      <c r="BN99" s="275"/>
      <c r="BO99" s="277"/>
      <c r="BP99" s="275"/>
      <c r="BQ99" s="275"/>
      <c r="BR99" s="277"/>
      <c r="BS99" s="275"/>
      <c r="BT99" s="275"/>
      <c r="BU99" s="277"/>
      <c r="BV99" s="275"/>
      <c r="BW99" s="275"/>
      <c r="BX99" s="277"/>
      <c r="BY99" s="275"/>
      <c r="BZ99" s="275"/>
      <c r="CA99" s="277"/>
      <c r="CB99" s="277"/>
      <c r="CC99" s="277"/>
      <c r="CD99" s="275"/>
      <c r="CE99" s="275"/>
      <c r="CF99" s="275"/>
      <c r="CG99" s="275"/>
      <c r="CH99" s="275"/>
      <c r="CI99" s="275"/>
      <c r="CJ99" s="275"/>
      <c r="CK99" s="275"/>
      <c r="CL99" s="275"/>
      <c r="CM99" s="275"/>
    </row>
    <row r="100" spans="37:90" s="114" customFormat="1" ht="39.75" customHeight="1">
      <c r="AK100" s="552"/>
      <c r="AL100" s="552"/>
      <c r="AM100" s="552"/>
      <c r="AN100" s="552"/>
      <c r="AO100" s="552"/>
      <c r="AP100" s="552"/>
      <c r="AQ100" s="552"/>
      <c r="AR100" s="552"/>
      <c r="AS100" s="552"/>
      <c r="AT100" s="552"/>
      <c r="AU100" s="552"/>
      <c r="AZ100" s="281"/>
      <c r="BA100" s="280"/>
      <c r="BB100" s="281"/>
      <c r="BC100" s="281"/>
      <c r="BD100" s="280"/>
      <c r="BE100" s="281"/>
      <c r="BF100" s="281"/>
      <c r="BG100" s="280"/>
      <c r="BH100" s="281"/>
      <c r="BI100" s="281"/>
      <c r="BJ100" s="280"/>
      <c r="BK100" s="281"/>
      <c r="BL100" s="281"/>
      <c r="BM100" s="280"/>
      <c r="BN100" s="281"/>
      <c r="BO100" s="281"/>
      <c r="BP100" s="280"/>
      <c r="BQ100" s="281"/>
      <c r="BR100" s="281"/>
      <c r="BS100" s="280"/>
      <c r="BT100" s="281"/>
      <c r="BU100" s="281"/>
      <c r="BV100" s="280"/>
      <c r="BW100" s="281"/>
      <c r="BX100" s="281"/>
      <c r="BY100" s="280"/>
      <c r="BZ100" s="281"/>
      <c r="CA100" s="281"/>
      <c r="CB100" s="281"/>
      <c r="CC100" s="282"/>
      <c r="CD100" s="277"/>
      <c r="CE100" s="282"/>
      <c r="CF100" s="266"/>
      <c r="CG100" s="283"/>
      <c r="CH100" s="277"/>
      <c r="CI100" s="277"/>
      <c r="CJ100" s="282"/>
      <c r="CK100" s="282"/>
      <c r="CL100" s="282"/>
    </row>
    <row r="101" spans="37:90" s="114" customFormat="1" ht="39.75" customHeight="1">
      <c r="AK101" s="552"/>
      <c r="AL101" s="552"/>
      <c r="AM101" s="552"/>
      <c r="AN101" s="552"/>
      <c r="AO101" s="552"/>
      <c r="AP101" s="552"/>
      <c r="AQ101" s="552"/>
      <c r="AR101" s="552"/>
      <c r="AS101" s="552"/>
      <c r="AT101" s="552"/>
      <c r="AU101" s="552"/>
      <c r="AZ101" s="277"/>
      <c r="BA101" s="285"/>
      <c r="BB101" s="277"/>
      <c r="BC101" s="277"/>
      <c r="BD101" s="285"/>
      <c r="BE101" s="277"/>
      <c r="BF101" s="277"/>
      <c r="BG101" s="285"/>
      <c r="BH101" s="277"/>
      <c r="BI101" s="277"/>
      <c r="BJ101" s="285"/>
      <c r="BK101" s="277"/>
      <c r="BL101" s="277"/>
      <c r="BM101" s="285"/>
      <c r="BN101" s="277"/>
      <c r="BO101" s="277"/>
      <c r="BP101" s="285"/>
      <c r="BQ101" s="277"/>
      <c r="BR101" s="277"/>
      <c r="BS101" s="285"/>
      <c r="BT101" s="277"/>
      <c r="BU101" s="277"/>
      <c r="BV101" s="285"/>
      <c r="BW101" s="277"/>
      <c r="BX101" s="277"/>
      <c r="BY101" s="285"/>
      <c r="BZ101" s="277"/>
      <c r="CA101" s="277"/>
      <c r="CB101" s="277"/>
      <c r="CC101" s="286"/>
      <c r="CD101" s="277"/>
      <c r="CE101" s="286"/>
      <c r="CF101" s="286"/>
      <c r="CG101" s="286"/>
      <c r="CH101" s="277"/>
      <c r="CI101" s="277"/>
      <c r="CJ101" s="277"/>
      <c r="CK101" s="277"/>
      <c r="CL101" s="277"/>
    </row>
    <row r="102" spans="2:90" ht="39.75" customHeight="1">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552"/>
      <c r="AL102" s="552"/>
      <c r="AM102" s="552"/>
      <c r="AN102" s="552"/>
      <c r="AO102" s="552"/>
      <c r="AP102" s="552"/>
      <c r="AQ102" s="552"/>
      <c r="AR102" s="552"/>
      <c r="AS102" s="552"/>
      <c r="AT102" s="552"/>
      <c r="AU102" s="552"/>
      <c r="AV102" s="114"/>
      <c r="AW102" s="114"/>
      <c r="AX102" s="114"/>
      <c r="AY102" s="114"/>
      <c r="AZ102" s="277"/>
      <c r="BA102" s="288"/>
      <c r="BB102" s="277"/>
      <c r="BC102" s="277"/>
      <c r="BD102" s="288"/>
      <c r="BE102" s="277"/>
      <c r="BF102" s="277"/>
      <c r="BG102" s="288"/>
      <c r="BH102" s="277"/>
      <c r="BI102" s="277"/>
      <c r="BJ102" s="288"/>
      <c r="BK102" s="277"/>
      <c r="BL102" s="277"/>
      <c r="BM102" s="288"/>
      <c r="BN102" s="277"/>
      <c r="BO102" s="277"/>
      <c r="BP102" s="288"/>
      <c r="BQ102" s="277"/>
      <c r="BR102" s="277"/>
      <c r="BS102" s="288"/>
      <c r="BT102" s="277"/>
      <c r="BU102" s="277"/>
      <c r="BV102" s="288"/>
      <c r="BW102" s="277"/>
      <c r="BX102" s="277"/>
      <c r="BY102" s="288"/>
      <c r="BZ102" s="277"/>
      <c r="CA102" s="277"/>
      <c r="CB102" s="277"/>
      <c r="CC102" s="288"/>
      <c r="CD102" s="288"/>
      <c r="CE102" s="288"/>
      <c r="CF102" s="289"/>
      <c r="CG102" s="277"/>
      <c r="CH102" s="277"/>
      <c r="CI102" s="277"/>
      <c r="CJ102" s="277"/>
      <c r="CK102" s="277"/>
      <c r="CL102" s="277"/>
    </row>
    <row r="103" spans="2:90" ht="39.75" customHeight="1">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552"/>
      <c r="AL103" s="552"/>
      <c r="AM103" s="552"/>
      <c r="AN103" s="552"/>
      <c r="AO103" s="552"/>
      <c r="AP103" s="552"/>
      <c r="AQ103" s="552"/>
      <c r="AR103" s="552"/>
      <c r="AS103" s="552"/>
      <c r="AT103" s="552"/>
      <c r="AU103" s="552"/>
      <c r="AV103" s="114"/>
      <c r="AW103" s="114"/>
      <c r="AX103" s="114"/>
      <c r="AY103" s="114"/>
      <c r="AZ103" s="277"/>
      <c r="BA103" s="277"/>
      <c r="BB103" s="277"/>
      <c r="BC103" s="277"/>
      <c r="BD103" s="277"/>
      <c r="BE103" s="277"/>
      <c r="BF103" s="277"/>
      <c r="BG103" s="277"/>
      <c r="BH103" s="277"/>
      <c r="BI103" s="277"/>
      <c r="BJ103" s="277"/>
      <c r="BK103" s="277"/>
      <c r="BL103" s="277"/>
      <c r="BM103" s="277"/>
      <c r="BN103" s="277"/>
      <c r="BO103" s="277"/>
      <c r="BP103" s="277"/>
      <c r="BQ103" s="277"/>
      <c r="BR103" s="277"/>
      <c r="BS103" s="277"/>
      <c r="BT103" s="277"/>
      <c r="BU103" s="277"/>
      <c r="BV103" s="277"/>
      <c r="BW103" s="277"/>
      <c r="BX103" s="277"/>
      <c r="BY103" s="277"/>
      <c r="BZ103" s="277"/>
      <c r="CA103" s="277"/>
      <c r="CB103" s="277"/>
      <c r="CC103" s="286"/>
      <c r="CD103" s="277"/>
      <c r="CE103" s="286"/>
      <c r="CF103" s="286"/>
      <c r="CG103" s="286"/>
      <c r="CH103" s="277"/>
      <c r="CI103" s="277"/>
      <c r="CJ103" s="277"/>
      <c r="CK103" s="277"/>
      <c r="CL103" s="277"/>
    </row>
    <row r="104" spans="2:91" ht="0.75" customHeight="1">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552"/>
      <c r="AL104" s="552"/>
      <c r="AM104" s="552"/>
      <c r="AN104" s="552"/>
      <c r="AO104" s="552"/>
      <c r="AP104" s="552"/>
      <c r="AQ104" s="552"/>
      <c r="AR104" s="552"/>
      <c r="AS104" s="552"/>
      <c r="AT104" s="552"/>
      <c r="AU104" s="552"/>
      <c r="AV104" s="114"/>
      <c r="AW104" s="114"/>
      <c r="AX104" s="114"/>
      <c r="AY104" s="114"/>
      <c r="AZ104" s="277"/>
      <c r="BA104" s="277"/>
      <c r="BB104" s="277"/>
      <c r="BC104" s="277"/>
      <c r="BD104" s="277"/>
      <c r="BE104" s="277"/>
      <c r="BF104" s="277"/>
      <c r="BG104" s="277"/>
      <c r="BH104" s="277"/>
      <c r="BI104" s="277"/>
      <c r="BJ104" s="277"/>
      <c r="BK104" s="277"/>
      <c r="BL104" s="277"/>
      <c r="BM104" s="277"/>
      <c r="BN104" s="277"/>
      <c r="BO104" s="277"/>
      <c r="BP104" s="277"/>
      <c r="BQ104" s="277"/>
      <c r="BR104" s="277"/>
      <c r="BS104" s="277"/>
      <c r="BT104" s="277"/>
      <c r="BU104" s="277"/>
      <c r="BV104" s="277"/>
      <c r="BW104" s="277"/>
      <c r="BX104" s="277"/>
      <c r="BY104" s="277"/>
      <c r="BZ104" s="277"/>
      <c r="CA104" s="277"/>
      <c r="CB104" s="277"/>
      <c r="CC104" s="277"/>
      <c r="CD104" s="277"/>
      <c r="CE104" s="277"/>
      <c r="CF104" s="277"/>
      <c r="CG104" s="277"/>
      <c r="CH104" s="277"/>
      <c r="CI104" s="277"/>
      <c r="CJ104" s="277"/>
      <c r="CK104" s="277"/>
      <c r="CL104" s="277"/>
      <c r="CM104" s="277"/>
    </row>
    <row r="105" spans="2:91" ht="15" customHeight="1">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552"/>
      <c r="AL105" s="552"/>
      <c r="AM105" s="552"/>
      <c r="AN105" s="552"/>
      <c r="AO105" s="552"/>
      <c r="AP105" s="552"/>
      <c r="AQ105" s="552"/>
      <c r="AR105" s="552"/>
      <c r="AS105" s="552"/>
      <c r="AT105" s="552"/>
      <c r="AU105" s="552"/>
      <c r="AV105" s="114"/>
      <c r="AW105" s="114"/>
      <c r="AX105" s="114"/>
      <c r="AY105" s="114"/>
      <c r="AZ105" s="277"/>
      <c r="BA105" s="277"/>
      <c r="BB105" s="277"/>
      <c r="BC105" s="277"/>
      <c r="BD105" s="277"/>
      <c r="BE105" s="277"/>
      <c r="BF105" s="277"/>
      <c r="BG105" s="277"/>
      <c r="BH105" s="277"/>
      <c r="BI105" s="277"/>
      <c r="BJ105" s="277"/>
      <c r="BK105" s="277"/>
      <c r="BL105" s="277"/>
      <c r="BM105" s="277"/>
      <c r="BN105" s="277"/>
      <c r="BO105" s="277"/>
      <c r="BP105" s="277"/>
      <c r="BQ105" s="277"/>
      <c r="BR105" s="277"/>
      <c r="BS105" s="277"/>
      <c r="BT105" s="277"/>
      <c r="BU105" s="277"/>
      <c r="BV105" s="277"/>
      <c r="BW105" s="277"/>
      <c r="BX105" s="277"/>
      <c r="BY105" s="277"/>
      <c r="BZ105" s="277"/>
      <c r="CA105" s="277"/>
      <c r="CB105" s="277"/>
      <c r="CC105" s="277"/>
      <c r="CD105" s="277"/>
      <c r="CE105" s="277"/>
      <c r="CF105" s="277"/>
      <c r="CG105" s="277"/>
      <c r="CH105" s="277"/>
      <c r="CI105" s="277"/>
      <c r="CJ105" s="277"/>
      <c r="CK105" s="277"/>
      <c r="CL105" s="277"/>
      <c r="CM105" s="277"/>
    </row>
    <row r="106" spans="2:91" ht="15" customHeight="1">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552"/>
      <c r="AL106" s="552"/>
      <c r="AM106" s="552"/>
      <c r="AN106" s="552"/>
      <c r="AO106" s="552"/>
      <c r="AP106" s="552"/>
      <c r="AQ106" s="552"/>
      <c r="AR106" s="552"/>
      <c r="AS106" s="552"/>
      <c r="AT106" s="552"/>
      <c r="AU106" s="552"/>
      <c r="AV106" s="114"/>
      <c r="AW106" s="114"/>
      <c r="AX106" s="114"/>
      <c r="AY106" s="114"/>
      <c r="AZ106" s="277"/>
      <c r="BA106" s="277"/>
      <c r="BB106" s="277"/>
      <c r="BC106" s="277"/>
      <c r="BD106" s="277"/>
      <c r="BE106" s="277"/>
      <c r="BF106" s="277"/>
      <c r="BG106" s="277"/>
      <c r="BH106" s="277"/>
      <c r="BI106" s="277"/>
      <c r="BJ106" s="277"/>
      <c r="BK106" s="277"/>
      <c r="BL106" s="277"/>
      <c r="BM106" s="277"/>
      <c r="BN106" s="277"/>
      <c r="BO106" s="277"/>
      <c r="BP106" s="277"/>
      <c r="BQ106" s="277"/>
      <c r="BR106" s="277"/>
      <c r="BS106" s="277"/>
      <c r="BT106" s="277"/>
      <c r="BU106" s="277"/>
      <c r="BV106" s="277"/>
      <c r="BW106" s="277"/>
      <c r="BX106" s="277"/>
      <c r="BY106" s="277"/>
      <c r="BZ106" s="277"/>
      <c r="CA106" s="277"/>
      <c r="CB106" s="277"/>
      <c r="CC106" s="277"/>
      <c r="CD106" s="277"/>
      <c r="CE106" s="277"/>
      <c r="CF106" s="277"/>
      <c r="CG106" s="277"/>
      <c r="CH106" s="277"/>
      <c r="CI106" s="277"/>
      <c r="CJ106" s="277"/>
      <c r="CK106" s="277"/>
      <c r="CL106" s="277"/>
      <c r="CM106" s="277"/>
    </row>
    <row r="107" spans="2:91" ht="15" customHeight="1">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552"/>
      <c r="AL107" s="552"/>
      <c r="AM107" s="552"/>
      <c r="AN107" s="552"/>
      <c r="AO107" s="552"/>
      <c r="AP107" s="552"/>
      <c r="AQ107" s="552"/>
      <c r="AR107" s="552"/>
      <c r="AS107" s="552"/>
      <c r="AT107" s="552"/>
      <c r="AU107" s="552"/>
      <c r="AV107" s="114"/>
      <c r="AW107" s="114"/>
      <c r="AX107" s="114"/>
      <c r="AY107" s="114"/>
      <c r="AZ107" s="259"/>
      <c r="BA107" s="258"/>
      <c r="BB107" s="258"/>
      <c r="BC107" s="259"/>
      <c r="BD107" s="258"/>
      <c r="BE107" s="258"/>
      <c r="BF107" s="259"/>
      <c r="BG107" s="258"/>
      <c r="BH107" s="258"/>
      <c r="BI107" s="259"/>
      <c r="BJ107" s="258"/>
      <c r="BK107" s="258"/>
      <c r="BL107" s="259"/>
      <c r="BM107" s="258"/>
      <c r="BN107" s="258"/>
      <c r="BO107" s="259"/>
      <c r="BP107" s="258"/>
      <c r="BQ107" s="258"/>
      <c r="BR107" s="259"/>
      <c r="BS107" s="258"/>
      <c r="BT107" s="258"/>
      <c r="BU107" s="259"/>
      <c r="BV107" s="258"/>
      <c r="BW107" s="258"/>
      <c r="BX107" s="259"/>
      <c r="BY107" s="258"/>
      <c r="BZ107" s="258"/>
      <c r="CA107" s="259"/>
      <c r="CB107" s="260"/>
      <c r="CC107" s="260"/>
      <c r="CD107" s="117"/>
      <c r="CE107" s="114"/>
      <c r="CF107" s="114"/>
      <c r="CG107" s="114"/>
      <c r="CH107" s="115"/>
      <c r="CI107" s="114"/>
      <c r="CJ107" s="114"/>
      <c r="CK107" s="114"/>
      <c r="CL107" s="114"/>
      <c r="CM107" s="114"/>
    </row>
    <row r="108" spans="2:91" ht="14.25">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552"/>
      <c r="AL108" s="552"/>
      <c r="AM108" s="552"/>
      <c r="AN108" s="552"/>
      <c r="AO108" s="552"/>
      <c r="AP108" s="552"/>
      <c r="AQ108" s="552"/>
      <c r="AR108" s="552"/>
      <c r="AS108" s="552"/>
      <c r="AT108" s="552"/>
      <c r="AU108" s="552"/>
      <c r="AV108" s="114"/>
      <c r="AW108" s="114"/>
      <c r="AX108" s="114"/>
      <c r="AY108" s="114"/>
      <c r="AZ108" s="118"/>
      <c r="BA108" s="118"/>
      <c r="BB108" s="119"/>
      <c r="BC108" s="118"/>
      <c r="BD108" s="118"/>
      <c r="BE108" s="119"/>
      <c r="BF108" s="118"/>
      <c r="BG108" s="118"/>
      <c r="BH108" s="119"/>
      <c r="BI108" s="118"/>
      <c r="BJ108" s="118"/>
      <c r="BK108" s="119"/>
      <c r="BL108" s="118"/>
      <c r="BM108" s="118"/>
      <c r="BN108" s="119"/>
      <c r="BO108" s="118"/>
      <c r="BP108" s="118"/>
      <c r="BQ108" s="119"/>
      <c r="BR108" s="118"/>
      <c r="BS108" s="118"/>
      <c r="BT108" s="119"/>
      <c r="BU108" s="118"/>
      <c r="BV108" s="118"/>
      <c r="BW108" s="119"/>
      <c r="BX108" s="118"/>
      <c r="BY108" s="118"/>
      <c r="BZ108" s="119"/>
      <c r="CA108" s="118"/>
      <c r="CB108" s="117"/>
      <c r="CC108" s="116">
        <f>+$A$6</f>
        <v>0</v>
      </c>
      <c r="CD108" s="114"/>
      <c r="CE108" s="114"/>
      <c r="CF108" s="114"/>
      <c r="CG108" s="114"/>
      <c r="CH108" s="115"/>
      <c r="CI108" s="114"/>
      <c r="CJ108" s="114"/>
      <c r="CK108" s="114"/>
      <c r="CL108" s="114"/>
      <c r="CM108" s="114"/>
    </row>
    <row r="109" spans="2:51" ht="14.25">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552"/>
      <c r="AL109" s="552"/>
      <c r="AM109" s="552"/>
      <c r="AN109" s="552"/>
      <c r="AO109" s="552"/>
      <c r="AP109" s="552"/>
      <c r="AQ109" s="552"/>
      <c r="AR109" s="552"/>
      <c r="AS109" s="552"/>
      <c r="AT109" s="552"/>
      <c r="AU109" s="552"/>
      <c r="AV109" s="114"/>
      <c r="AW109" s="114"/>
      <c r="AX109" s="114"/>
      <c r="AY109" s="114"/>
    </row>
    <row r="110" spans="2:51" ht="14.25">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552"/>
      <c r="AL110" s="552"/>
      <c r="AM110" s="552"/>
      <c r="AN110" s="552"/>
      <c r="AO110" s="552"/>
      <c r="AP110" s="552"/>
      <c r="AQ110" s="552"/>
      <c r="AR110" s="552"/>
      <c r="AS110" s="552"/>
      <c r="AT110" s="552"/>
      <c r="AU110" s="552"/>
      <c r="AV110" s="114"/>
      <c r="AW110" s="114"/>
      <c r="AX110" s="114"/>
      <c r="AY110" s="114"/>
    </row>
  </sheetData>
  <sheetProtection/>
  <mergeCells count="200">
    <mergeCell ref="Q3:R3"/>
    <mergeCell ref="S3:U3"/>
    <mergeCell ref="Q5:R5"/>
    <mergeCell ref="S5:Y5"/>
    <mergeCell ref="BM10:BO10"/>
    <mergeCell ref="AF8:AT8"/>
    <mergeCell ref="AU8:AW10"/>
    <mergeCell ref="AF10:AH10"/>
    <mergeCell ref="AC10:AE10"/>
    <mergeCell ref="Q9:AE9"/>
    <mergeCell ref="V60:V62"/>
    <mergeCell ref="AC60:AC62"/>
    <mergeCell ref="AW60:AW62"/>
    <mergeCell ref="CB5:CB6"/>
    <mergeCell ref="AR60:AR62"/>
    <mergeCell ref="AX61:AZ61"/>
    <mergeCell ref="AU60:AU62"/>
    <mergeCell ref="AD60:AD62"/>
    <mergeCell ref="T10:V10"/>
    <mergeCell ref="AR10:AT10"/>
    <mergeCell ref="AI9:AK9"/>
    <mergeCell ref="AL9:AN9"/>
    <mergeCell ref="E80:V80"/>
    <mergeCell ref="T60:T62"/>
    <mergeCell ref="U60:U62"/>
    <mergeCell ref="AA60:AA62"/>
    <mergeCell ref="W60:W62"/>
    <mergeCell ref="X60:X62"/>
    <mergeCell ref="AM60:AM62"/>
    <mergeCell ref="Z60:Z62"/>
    <mergeCell ref="AK5:AK6"/>
    <mergeCell ref="AU5:AU6"/>
    <mergeCell ref="AZ5:AZ6"/>
    <mergeCell ref="AI10:AK10"/>
    <mergeCell ref="AT60:AT62"/>
    <mergeCell ref="N9:P10"/>
    <mergeCell ref="N60:N62"/>
    <mergeCell ref="Q60:Q62"/>
    <mergeCell ref="R60:R62"/>
    <mergeCell ref="S60:S62"/>
    <mergeCell ref="CC60:CC62"/>
    <mergeCell ref="AN60:AN62"/>
    <mergeCell ref="AO60:AO62"/>
    <mergeCell ref="AP60:AP62"/>
    <mergeCell ref="CB60:CB62"/>
    <mergeCell ref="BA61:BU62"/>
    <mergeCell ref="AV60:AV62"/>
    <mergeCell ref="AQ60:AQ62"/>
    <mergeCell ref="AS60:AS62"/>
    <mergeCell ref="AE60:AE62"/>
    <mergeCell ref="AF60:AF62"/>
    <mergeCell ref="AG60:AG62"/>
    <mergeCell ref="AL60:AL62"/>
    <mergeCell ref="AH60:AH62"/>
    <mergeCell ref="AJ60:AJ62"/>
    <mergeCell ref="AK60:AK62"/>
    <mergeCell ref="AI60:AI62"/>
    <mergeCell ref="K24:L24"/>
    <mergeCell ref="AB60:AB62"/>
    <mergeCell ref="K47:L47"/>
    <mergeCell ref="K19:L19"/>
    <mergeCell ref="K20:L20"/>
    <mergeCell ref="K27:L27"/>
    <mergeCell ref="K21:L21"/>
    <mergeCell ref="K38:L38"/>
    <mergeCell ref="K59:L59"/>
    <mergeCell ref="K46:L46"/>
    <mergeCell ref="Q10:S10"/>
    <mergeCell ref="W10:Y10"/>
    <mergeCell ref="I12:N12"/>
    <mergeCell ref="P12:AE12"/>
    <mergeCell ref="Z10:AB10"/>
    <mergeCell ref="K23:L23"/>
    <mergeCell ref="K22:L22"/>
    <mergeCell ref="BV10:BX10"/>
    <mergeCell ref="I13:N13"/>
    <mergeCell ref="BD9:BF9"/>
    <mergeCell ref="AX9:AZ9"/>
    <mergeCell ref="BA9:BC9"/>
    <mergeCell ref="AO9:AQ9"/>
    <mergeCell ref="AO10:AQ10"/>
    <mergeCell ref="BP10:BR10"/>
    <mergeCell ref="AX10:AZ10"/>
    <mergeCell ref="BA10:BC10"/>
    <mergeCell ref="CC2:CC3"/>
    <mergeCell ref="CB2:CB3"/>
    <mergeCell ref="BD10:BF10"/>
    <mergeCell ref="BV9:BX9"/>
    <mergeCell ref="CC10:CC11"/>
    <mergeCell ref="BM9:BO9"/>
    <mergeCell ref="AX8:CA8"/>
    <mergeCell ref="BY9:CA9"/>
    <mergeCell ref="CB10:CB11"/>
    <mergeCell ref="BY10:CA10"/>
    <mergeCell ref="BJ9:BL9"/>
    <mergeCell ref="BS10:BU10"/>
    <mergeCell ref="BS9:BU9"/>
    <mergeCell ref="BP9:BR9"/>
    <mergeCell ref="J2:K2"/>
    <mergeCell ref="N8:AE8"/>
    <mergeCell ref="M8:M11"/>
    <mergeCell ref="BJ10:BL10"/>
    <mergeCell ref="I8:L8"/>
    <mergeCell ref="K9:L11"/>
    <mergeCell ref="AF9:AH9"/>
    <mergeCell ref="BG10:BI10"/>
    <mergeCell ref="BG9:BI9"/>
    <mergeCell ref="K48:L48"/>
    <mergeCell ref="K45:L45"/>
    <mergeCell ref="H14:K14"/>
    <mergeCell ref="H15:K15"/>
    <mergeCell ref="K25:L25"/>
    <mergeCell ref="K29:L29"/>
    <mergeCell ref="AL10:AN10"/>
    <mergeCell ref="E83:H83"/>
    <mergeCell ref="F24:G24"/>
    <mergeCell ref="F25:G25"/>
    <mergeCell ref="F26:G26"/>
    <mergeCell ref="F41:G41"/>
    <mergeCell ref="F42:G42"/>
    <mergeCell ref="F43:G43"/>
    <mergeCell ref="F38:G38"/>
    <mergeCell ref="F34:G34"/>
    <mergeCell ref="F35:G35"/>
    <mergeCell ref="K43:L43"/>
    <mergeCell ref="K39:L39"/>
    <mergeCell ref="K44:L44"/>
    <mergeCell ref="F40:G40"/>
    <mergeCell ref="F39:G39"/>
    <mergeCell ref="K40:L40"/>
    <mergeCell ref="K26:L26"/>
    <mergeCell ref="F20:G20"/>
    <mergeCell ref="F21:G21"/>
    <mergeCell ref="CI26:CI27"/>
    <mergeCell ref="H7:H11"/>
    <mergeCell ref="I9:I11"/>
    <mergeCell ref="J9:J11"/>
    <mergeCell ref="CB8:CC9"/>
    <mergeCell ref="CH26:CH27"/>
    <mergeCell ref="AR9:AT9"/>
    <mergeCell ref="C39:D39"/>
    <mergeCell ref="C59:D59"/>
    <mergeCell ref="F48:G48"/>
    <mergeCell ref="F59:G59"/>
    <mergeCell ref="E60:G62"/>
    <mergeCell ref="E7:G11"/>
    <mergeCell ref="F19:G19"/>
    <mergeCell ref="F47:G47"/>
    <mergeCell ref="C43:D43"/>
    <mergeCell ref="F23:G23"/>
    <mergeCell ref="K73:L73"/>
    <mergeCell ref="F44:G44"/>
    <mergeCell ref="F45:G45"/>
    <mergeCell ref="F46:G46"/>
    <mergeCell ref="E67:AE67"/>
    <mergeCell ref="P60:P62"/>
    <mergeCell ref="J60:J62"/>
    <mergeCell ref="O60:O62"/>
    <mergeCell ref="Y60:Y62"/>
    <mergeCell ref="K64:L64"/>
    <mergeCell ref="H60:H62"/>
    <mergeCell ref="I60:I62"/>
    <mergeCell ref="K60:L62"/>
    <mergeCell ref="F36:G36"/>
    <mergeCell ref="F37:G37"/>
    <mergeCell ref="K28:L28"/>
    <mergeCell ref="K30:L30"/>
    <mergeCell ref="K31:L31"/>
    <mergeCell ref="K41:L41"/>
    <mergeCell ref="K42:L42"/>
    <mergeCell ref="K77:L77"/>
    <mergeCell ref="K82:L82"/>
    <mergeCell ref="K63:L63"/>
    <mergeCell ref="E78:G78"/>
    <mergeCell ref="E82:G82"/>
    <mergeCell ref="E63:G63"/>
    <mergeCell ref="E64:G64"/>
    <mergeCell ref="E77:G77"/>
    <mergeCell ref="F79:H79"/>
    <mergeCell ref="K72:L72"/>
    <mergeCell ref="M69:M73"/>
    <mergeCell ref="M60:M64"/>
    <mergeCell ref="K32:L32"/>
    <mergeCell ref="K33:L33"/>
    <mergeCell ref="K34:L34"/>
    <mergeCell ref="K35:L35"/>
    <mergeCell ref="K36:L36"/>
    <mergeCell ref="K37:L37"/>
    <mergeCell ref="K69:L69"/>
    <mergeCell ref="K71:L71"/>
    <mergeCell ref="AU65:AV66"/>
    <mergeCell ref="AU16:AV16"/>
    <mergeCell ref="F28:G28"/>
    <mergeCell ref="F29:G29"/>
    <mergeCell ref="F30:G30"/>
    <mergeCell ref="F31:G31"/>
    <mergeCell ref="F32:G32"/>
    <mergeCell ref="F33:G33"/>
    <mergeCell ref="F27:G27"/>
    <mergeCell ref="F22:G22"/>
  </mergeCells>
  <conditionalFormatting sqref="CB77:CC77">
    <cfRule type="expression" priority="529" dxfId="434" stopIfTrue="1">
      <formula>$CB$77+$CC$77&lt;&gt;$H$77</formula>
    </cfRule>
  </conditionalFormatting>
  <conditionalFormatting sqref="C71">
    <cfRule type="expression" priority="528" dxfId="435" stopIfTrue="1">
      <formula>$P$64=0</formula>
    </cfRule>
  </conditionalFormatting>
  <conditionalFormatting sqref="H19:H58">
    <cfRule type="expression" priority="527" dxfId="41" stopIfTrue="1">
      <formula>H19&lt;&gt;ROUND(H19,0)</formula>
    </cfRule>
  </conditionalFormatting>
  <conditionalFormatting sqref="H78">
    <cfRule type="expression" priority="525" dxfId="41">
      <formula>+$H$78&lt;&gt;ROUND($H$78,0)</formula>
    </cfRule>
    <cfRule type="expression" priority="526" dxfId="27" stopIfTrue="1">
      <formula>$F$79&lt;&gt;0</formula>
    </cfRule>
  </conditionalFormatting>
  <conditionalFormatting sqref="CB69:CC69">
    <cfRule type="expression" priority="524" dxfId="434" stopIfTrue="1">
      <formula>$CB$69+$CC$69&lt;&gt;$H$69</formula>
    </cfRule>
  </conditionalFormatting>
  <conditionalFormatting sqref="CB82:CC82">
    <cfRule type="expression" priority="522" dxfId="434" stopIfTrue="1">
      <formula>$CB$82+$CC$82&lt;&gt;$H$82</formula>
    </cfRule>
  </conditionalFormatting>
  <conditionalFormatting sqref="CB60:CC60">
    <cfRule type="expression" priority="532" dxfId="27" stopIfTrue="1">
      <formula>$CB60+$CC60&lt;&gt;$H60</formula>
    </cfRule>
  </conditionalFormatting>
  <conditionalFormatting sqref="BA27:BC27">
    <cfRule type="expression" priority="515" dxfId="41" stopIfTrue="1">
      <formula>BA27&lt;&gt;ROUND(BA27,0)</formula>
    </cfRule>
  </conditionalFormatting>
  <conditionalFormatting sqref="BA85:BC107">
    <cfRule type="expression" priority="514" dxfId="436" stopIfTrue="1">
      <formula>'事業費総括表-①'!#REF!="■"</formula>
    </cfRule>
  </conditionalFormatting>
  <conditionalFormatting sqref="BD27:BF27">
    <cfRule type="expression" priority="513" dxfId="41" stopIfTrue="1">
      <formula>BD27&lt;&gt;ROUND(BD27,0)</formula>
    </cfRule>
  </conditionalFormatting>
  <conditionalFormatting sqref="BD85:BF107">
    <cfRule type="expression" priority="512" dxfId="436" stopIfTrue="1">
      <formula>'事業費総括表-①'!#REF!="■"</formula>
    </cfRule>
  </conditionalFormatting>
  <conditionalFormatting sqref="BG27:BI27">
    <cfRule type="expression" priority="511" dxfId="41" stopIfTrue="1">
      <formula>BG27&lt;&gt;ROUND(BG27,0)</formula>
    </cfRule>
  </conditionalFormatting>
  <conditionalFormatting sqref="AZ86:AZ107">
    <cfRule type="expression" priority="510" dxfId="436" stopIfTrue="1">
      <formula>'事業費総括表-①'!#REF!="■"</formula>
    </cfRule>
  </conditionalFormatting>
  <conditionalFormatting sqref="BJ27:BL27">
    <cfRule type="expression" priority="509" dxfId="41" stopIfTrue="1">
      <formula>BJ27&lt;&gt;ROUND(BJ27,0)</formula>
    </cfRule>
  </conditionalFormatting>
  <conditionalFormatting sqref="BJ85:BL107">
    <cfRule type="expression" priority="508" dxfId="436" stopIfTrue="1">
      <formula>'事業費総括表-①'!#REF!="■"</formula>
    </cfRule>
  </conditionalFormatting>
  <conditionalFormatting sqref="BM27:BO27">
    <cfRule type="expression" priority="507" dxfId="41" stopIfTrue="1">
      <formula>BM27&lt;&gt;ROUND(BM27,0)</formula>
    </cfRule>
  </conditionalFormatting>
  <conditionalFormatting sqref="BM85:BO107">
    <cfRule type="expression" priority="506" dxfId="436" stopIfTrue="1">
      <formula>'事業費総括表-①'!#REF!="■"</formula>
    </cfRule>
  </conditionalFormatting>
  <conditionalFormatting sqref="BP27:BR27">
    <cfRule type="expression" priority="505" dxfId="41" stopIfTrue="1">
      <formula>BP27&lt;&gt;ROUND(BP27,0)</formula>
    </cfRule>
  </conditionalFormatting>
  <conditionalFormatting sqref="BP85:BR107">
    <cfRule type="expression" priority="504" dxfId="436" stopIfTrue="1">
      <formula>'事業費総括表-①'!#REF!="■"</formula>
    </cfRule>
  </conditionalFormatting>
  <conditionalFormatting sqref="BS27:BU27">
    <cfRule type="expression" priority="503" dxfId="41" stopIfTrue="1">
      <formula>BS27&lt;&gt;ROUND(BS27,0)</formula>
    </cfRule>
  </conditionalFormatting>
  <conditionalFormatting sqref="BS85:BU107">
    <cfRule type="expression" priority="502" dxfId="436" stopIfTrue="1">
      <formula>'事業費総括表-①'!#REF!="■"</formula>
    </cfRule>
  </conditionalFormatting>
  <conditionalFormatting sqref="BV27:BX27">
    <cfRule type="expression" priority="501" dxfId="41" stopIfTrue="1">
      <formula>BV27&lt;&gt;ROUND(BV27,0)</formula>
    </cfRule>
  </conditionalFormatting>
  <conditionalFormatting sqref="BV85:BX107">
    <cfRule type="expression" priority="500" dxfId="436" stopIfTrue="1">
      <formula>'事業費総括表-①'!#REF!="■"</formula>
    </cfRule>
  </conditionalFormatting>
  <conditionalFormatting sqref="BY27:CA27">
    <cfRule type="expression" priority="499" dxfId="41" stopIfTrue="1">
      <formula>BY27&lt;&gt;ROUND(BY27,0)</formula>
    </cfRule>
  </conditionalFormatting>
  <conditionalFormatting sqref="BY85:CA107">
    <cfRule type="expression" priority="498" dxfId="436" stopIfTrue="1">
      <formula>'事業費総括表-①'!#REF!="■"</formula>
    </cfRule>
  </conditionalFormatting>
  <conditionalFormatting sqref="AX27:AZ27">
    <cfRule type="expression" priority="493" dxfId="41" stopIfTrue="1">
      <formula>AX27&lt;&gt;ROUND(AX27,0)</formula>
    </cfRule>
  </conditionalFormatting>
  <conditionalFormatting sqref="AG27:AH27">
    <cfRule type="expression" priority="489" dxfId="41" stopIfTrue="1">
      <formula>AG27&lt;&gt;ROUND(AG27,0)</formula>
    </cfRule>
  </conditionalFormatting>
  <conditionalFormatting sqref="AJ27:AK27">
    <cfRule type="expression" priority="487" dxfId="41" stopIfTrue="1">
      <formula>AJ27&lt;&gt;ROUND(AJ27,0)</formula>
    </cfRule>
  </conditionalFormatting>
  <conditionalFormatting sqref="AM27:AN27">
    <cfRule type="expression" priority="485" dxfId="41" stopIfTrue="1">
      <formula>AM27&lt;&gt;ROUND(AM27,0)</formula>
    </cfRule>
  </conditionalFormatting>
  <conditionalFormatting sqref="AP27:AQ27">
    <cfRule type="expression" priority="483" dxfId="41" stopIfTrue="1">
      <formula>AP27&lt;&gt;ROUND(AP27,0)</formula>
    </cfRule>
  </conditionalFormatting>
  <conditionalFormatting sqref="AS27:AT27">
    <cfRule type="expression" priority="481" dxfId="41" stopIfTrue="1">
      <formula>AS27&lt;&gt;ROUND(AS27,0)</formula>
    </cfRule>
  </conditionalFormatting>
  <conditionalFormatting sqref="AV27:AW27">
    <cfRule type="expression" priority="479" dxfId="41" stopIfTrue="1">
      <formula>AV27&lt;&gt;ROUND(AV27,0)</formula>
    </cfRule>
  </conditionalFormatting>
  <conditionalFormatting sqref="K27">
    <cfRule type="expression" priority="447" dxfId="41" stopIfTrue="1">
      <formula>K27&lt;&gt;ROUND(K27,0)</formula>
    </cfRule>
  </conditionalFormatting>
  <conditionalFormatting sqref="BG28:BI28">
    <cfRule type="expression" priority="436" dxfId="41" stopIfTrue="1">
      <formula>BG28&lt;&gt;ROUND(BG28,0)</formula>
    </cfRule>
  </conditionalFormatting>
  <conditionalFormatting sqref="BJ28:BL28">
    <cfRule type="expression" priority="435" dxfId="41" stopIfTrue="1">
      <formula>BJ28&lt;&gt;ROUND(BJ28,0)</formula>
    </cfRule>
  </conditionalFormatting>
  <conditionalFormatting sqref="AM28:AN28">
    <cfRule type="expression" priority="426" dxfId="41" stopIfTrue="1">
      <formula>AM28&lt;&gt;ROUND(AM28,0)</formula>
    </cfRule>
  </conditionalFormatting>
  <conditionalFormatting sqref="AD27:AE27">
    <cfRule type="expression" priority="446" dxfId="41" stopIfTrue="1">
      <formula>AD27&lt;&gt;ROUND(AD27,0)</formula>
    </cfRule>
  </conditionalFormatting>
  <conditionalFormatting sqref="U27:V27">
    <cfRule type="expression" priority="445" dxfId="41" stopIfTrue="1">
      <formula>U27&lt;&gt;ROUND(U27,0)</formula>
    </cfRule>
  </conditionalFormatting>
  <conditionalFormatting sqref="X27:Y27">
    <cfRule type="expression" priority="444" dxfId="41" stopIfTrue="1">
      <formula>X27&lt;&gt;ROUND(X27,0)</formula>
    </cfRule>
  </conditionalFormatting>
  <conditionalFormatting sqref="AA27:AB27">
    <cfRule type="expression" priority="443" dxfId="41" stopIfTrue="1">
      <formula>AA27&lt;&gt;ROUND(AA27,0)</formula>
    </cfRule>
  </conditionalFormatting>
  <conditionalFormatting sqref="S27">
    <cfRule type="expression" priority="441" dxfId="41" stopIfTrue="1">
      <formula>S27&lt;&gt;ROUND(S27,0)</formula>
    </cfRule>
  </conditionalFormatting>
  <conditionalFormatting sqref="BA28:BC28">
    <cfRule type="expression" priority="438" dxfId="41" stopIfTrue="1">
      <formula>BA28&lt;&gt;ROUND(BA28,0)</formula>
    </cfRule>
  </conditionalFormatting>
  <conditionalFormatting sqref="BD28:BF28">
    <cfRule type="expression" priority="437" dxfId="41" stopIfTrue="1">
      <formula>BD28&lt;&gt;ROUND(BD28,0)</formula>
    </cfRule>
  </conditionalFormatting>
  <conditionalFormatting sqref="BM28:BO28">
    <cfRule type="expression" priority="434" dxfId="41" stopIfTrue="1">
      <formula>BM28&lt;&gt;ROUND(BM28,0)</formula>
    </cfRule>
  </conditionalFormatting>
  <conditionalFormatting sqref="BP28:BR28">
    <cfRule type="expression" priority="433" dxfId="41" stopIfTrue="1">
      <formula>BP28&lt;&gt;ROUND(BP28,0)</formula>
    </cfRule>
  </conditionalFormatting>
  <conditionalFormatting sqref="BS28:BU28">
    <cfRule type="expression" priority="432" dxfId="41" stopIfTrue="1">
      <formula>BS28&lt;&gt;ROUND(BS28,0)</formula>
    </cfRule>
  </conditionalFormatting>
  <conditionalFormatting sqref="BV28:BX28">
    <cfRule type="expression" priority="431" dxfId="41" stopIfTrue="1">
      <formula>BV28&lt;&gt;ROUND(BV28,0)</formula>
    </cfRule>
  </conditionalFormatting>
  <conditionalFormatting sqref="BY28:CA28">
    <cfRule type="expression" priority="430" dxfId="41" stopIfTrue="1">
      <formula>BY28&lt;&gt;ROUND(BY28,0)</formula>
    </cfRule>
  </conditionalFormatting>
  <conditionalFormatting sqref="AX28:AZ28">
    <cfRule type="expression" priority="429" dxfId="41" stopIfTrue="1">
      <formula>AX28&lt;&gt;ROUND(AX28,0)</formula>
    </cfRule>
  </conditionalFormatting>
  <conditionalFormatting sqref="AG28:AH28">
    <cfRule type="expression" priority="428" dxfId="41" stopIfTrue="1">
      <formula>AG28&lt;&gt;ROUND(AG28,0)</formula>
    </cfRule>
  </conditionalFormatting>
  <conditionalFormatting sqref="AJ28:AK28">
    <cfRule type="expression" priority="427" dxfId="41" stopIfTrue="1">
      <formula>AJ28&lt;&gt;ROUND(AJ28,0)</formula>
    </cfRule>
  </conditionalFormatting>
  <conditionalFormatting sqref="AP28:AQ28">
    <cfRule type="expression" priority="425" dxfId="41" stopIfTrue="1">
      <formula>AP28&lt;&gt;ROUND(AP28,0)</formula>
    </cfRule>
  </conditionalFormatting>
  <conditionalFormatting sqref="AS28:AT28">
    <cfRule type="expression" priority="424" dxfId="41" stopIfTrue="1">
      <formula>AS28&lt;&gt;ROUND(AS28,0)</formula>
    </cfRule>
  </conditionalFormatting>
  <conditionalFormatting sqref="AV28:AW28">
    <cfRule type="expression" priority="423" dxfId="41" stopIfTrue="1">
      <formula>AV28&lt;&gt;ROUND(AV28,0)</formula>
    </cfRule>
  </conditionalFormatting>
  <conditionalFormatting sqref="K28">
    <cfRule type="expression" priority="422" dxfId="41" stopIfTrue="1">
      <formula>K28&lt;&gt;ROUND(K28,0)</formula>
    </cfRule>
  </conditionalFormatting>
  <conditionalFormatting sqref="AD28:AE28">
    <cfRule type="expression" priority="421" dxfId="41" stopIfTrue="1">
      <formula>AD28&lt;&gt;ROUND(AD28,0)</formula>
    </cfRule>
  </conditionalFormatting>
  <conditionalFormatting sqref="U28:V28">
    <cfRule type="expression" priority="420" dxfId="41" stopIfTrue="1">
      <formula>U28&lt;&gt;ROUND(U28,0)</formula>
    </cfRule>
  </conditionalFormatting>
  <conditionalFormatting sqref="X28:Y28">
    <cfRule type="expression" priority="419" dxfId="41" stopIfTrue="1">
      <formula>X28&lt;&gt;ROUND(X28,0)</formula>
    </cfRule>
  </conditionalFormatting>
  <conditionalFormatting sqref="AA28:AB28">
    <cfRule type="expression" priority="418" dxfId="41" stopIfTrue="1">
      <formula>AA28&lt;&gt;ROUND(AA28,0)</formula>
    </cfRule>
  </conditionalFormatting>
  <conditionalFormatting sqref="S28">
    <cfRule type="expression" priority="416" dxfId="41" stopIfTrue="1">
      <formula>S28&lt;&gt;ROUND(S28,0)</formula>
    </cfRule>
  </conditionalFormatting>
  <conditionalFormatting sqref="K26">
    <cfRule type="expression" priority="415" dxfId="41" stopIfTrue="1">
      <formula>K26&lt;&gt;ROUND(K26,0)</formula>
    </cfRule>
  </conditionalFormatting>
  <conditionalFormatting sqref="AD26:AE26">
    <cfRule type="expression" priority="414" dxfId="41" stopIfTrue="1">
      <formula>AD26&lt;&gt;ROUND(AD26,0)</formula>
    </cfRule>
  </conditionalFormatting>
  <conditionalFormatting sqref="U26:V26">
    <cfRule type="expression" priority="413" dxfId="41" stopIfTrue="1">
      <formula>U26&lt;&gt;ROUND(U26,0)</formula>
    </cfRule>
  </conditionalFormatting>
  <conditionalFormatting sqref="X26:Y26">
    <cfRule type="expression" priority="412" dxfId="41" stopIfTrue="1">
      <formula>X26&lt;&gt;ROUND(X26,0)</formula>
    </cfRule>
  </conditionalFormatting>
  <conditionalFormatting sqref="AA26:AB26">
    <cfRule type="expression" priority="411" dxfId="41" stopIfTrue="1">
      <formula>AA26&lt;&gt;ROUND(AA26,0)</formula>
    </cfRule>
  </conditionalFormatting>
  <conditionalFormatting sqref="S26">
    <cfRule type="expression" priority="409" dxfId="41" stopIfTrue="1">
      <formula>S26&lt;&gt;ROUND(S26,0)</formula>
    </cfRule>
  </conditionalFormatting>
  <conditionalFormatting sqref="K23">
    <cfRule type="expression" priority="394" dxfId="41" stopIfTrue="1">
      <formula>K23&lt;&gt;ROUND(K23,0)</formula>
    </cfRule>
  </conditionalFormatting>
  <conditionalFormatting sqref="AD23:AE23">
    <cfRule type="expression" priority="393" dxfId="41" stopIfTrue="1">
      <formula>AD23&lt;&gt;ROUND(AD23,0)</formula>
    </cfRule>
  </conditionalFormatting>
  <conditionalFormatting sqref="U23:V23">
    <cfRule type="expression" priority="392" dxfId="41" stopIfTrue="1">
      <formula>U23&lt;&gt;ROUND(U23,0)</formula>
    </cfRule>
  </conditionalFormatting>
  <conditionalFormatting sqref="X23:Y23">
    <cfRule type="expression" priority="391" dxfId="41" stopIfTrue="1">
      <formula>X23&lt;&gt;ROUND(X23,0)</formula>
    </cfRule>
  </conditionalFormatting>
  <conditionalFormatting sqref="AA23:AB23">
    <cfRule type="expression" priority="390" dxfId="41" stopIfTrue="1">
      <formula>AA23&lt;&gt;ROUND(AA23,0)</formula>
    </cfRule>
  </conditionalFormatting>
  <conditionalFormatting sqref="S23">
    <cfRule type="expression" priority="388" dxfId="41" stopIfTrue="1">
      <formula>S23&lt;&gt;ROUND(S23,0)</formula>
    </cfRule>
  </conditionalFormatting>
  <conditionalFormatting sqref="K22">
    <cfRule type="expression" priority="387" dxfId="41" stopIfTrue="1">
      <formula>K22&lt;&gt;ROUND(K22,0)</formula>
    </cfRule>
  </conditionalFormatting>
  <conditionalFormatting sqref="AD22:AE22">
    <cfRule type="expression" priority="386" dxfId="41" stopIfTrue="1">
      <formula>AD22&lt;&gt;ROUND(AD22,0)</formula>
    </cfRule>
  </conditionalFormatting>
  <conditionalFormatting sqref="U22:V22">
    <cfRule type="expression" priority="385" dxfId="41" stopIfTrue="1">
      <formula>U22&lt;&gt;ROUND(U22,0)</formula>
    </cfRule>
  </conditionalFormatting>
  <conditionalFormatting sqref="X22:Y22">
    <cfRule type="expression" priority="384" dxfId="41" stopIfTrue="1">
      <formula>X22&lt;&gt;ROUND(X22,0)</formula>
    </cfRule>
  </conditionalFormatting>
  <conditionalFormatting sqref="AA22:AB22">
    <cfRule type="expression" priority="383" dxfId="41" stopIfTrue="1">
      <formula>AA22&lt;&gt;ROUND(AA22,0)</formula>
    </cfRule>
  </conditionalFormatting>
  <conditionalFormatting sqref="S22">
    <cfRule type="expression" priority="381" dxfId="41" stopIfTrue="1">
      <formula>S22&lt;&gt;ROUND(S22,0)</formula>
    </cfRule>
  </conditionalFormatting>
  <conditionalFormatting sqref="I21 K21">
    <cfRule type="expression" priority="380" dxfId="41" stopIfTrue="1">
      <formula>I21&lt;&gt;ROUND(I21,0)</formula>
    </cfRule>
  </conditionalFormatting>
  <conditionalFormatting sqref="AD21:AE21">
    <cfRule type="expression" priority="379" dxfId="41" stopIfTrue="1">
      <formula>AD21&lt;&gt;ROUND(AD21,0)</formula>
    </cfRule>
  </conditionalFormatting>
  <conditionalFormatting sqref="U21:V21">
    <cfRule type="expression" priority="378" dxfId="41" stopIfTrue="1">
      <formula>U21&lt;&gt;ROUND(U21,0)</formula>
    </cfRule>
  </conditionalFormatting>
  <conditionalFormatting sqref="X21:Y21">
    <cfRule type="expression" priority="377" dxfId="41" stopIfTrue="1">
      <formula>X21&lt;&gt;ROUND(X21,0)</formula>
    </cfRule>
  </conditionalFormatting>
  <conditionalFormatting sqref="AA21:AB21">
    <cfRule type="expression" priority="376" dxfId="41" stopIfTrue="1">
      <formula>AA21&lt;&gt;ROUND(AA21,0)</formula>
    </cfRule>
  </conditionalFormatting>
  <conditionalFormatting sqref="S21">
    <cfRule type="expression" priority="374" dxfId="41" stopIfTrue="1">
      <formula>S21&lt;&gt;ROUND(S21,0)</formula>
    </cfRule>
  </conditionalFormatting>
  <conditionalFormatting sqref="I20:K20">
    <cfRule type="expression" priority="373" dxfId="41" stopIfTrue="1">
      <formula>I20&lt;&gt;ROUND(I20,0)</formula>
    </cfRule>
  </conditionalFormatting>
  <conditionalFormatting sqref="AE20">
    <cfRule type="expression" priority="372" dxfId="41" stopIfTrue="1">
      <formula>AE20&lt;&gt;ROUND(AE20,0)</formula>
    </cfRule>
  </conditionalFormatting>
  <conditionalFormatting sqref="V20">
    <cfRule type="expression" priority="371" dxfId="41" stopIfTrue="1">
      <formula>V20&lt;&gt;ROUND(V20,0)</formula>
    </cfRule>
  </conditionalFormatting>
  <conditionalFormatting sqref="Y20">
    <cfRule type="expression" priority="370" dxfId="41" stopIfTrue="1">
      <formula>Y20&lt;&gt;ROUND(Y20,0)</formula>
    </cfRule>
  </conditionalFormatting>
  <conditionalFormatting sqref="AB20">
    <cfRule type="expression" priority="369" dxfId="41" stopIfTrue="1">
      <formula>AB20&lt;&gt;ROUND(AB20,0)</formula>
    </cfRule>
  </conditionalFormatting>
  <conditionalFormatting sqref="S20">
    <cfRule type="expression" priority="367" dxfId="41" stopIfTrue="1">
      <formula>S20&lt;&gt;ROUND(S20,0)</formula>
    </cfRule>
  </conditionalFormatting>
  <conditionalFormatting sqref="I19:K19">
    <cfRule type="expression" priority="366" dxfId="41" stopIfTrue="1">
      <formula>I19&lt;&gt;ROUND(I19,0)</formula>
    </cfRule>
  </conditionalFormatting>
  <conditionalFormatting sqref="AD19:AE19">
    <cfRule type="expression" priority="365" dxfId="41" stopIfTrue="1">
      <formula>AD19&lt;&gt;ROUND(AD19,0)</formula>
    </cfRule>
  </conditionalFormatting>
  <conditionalFormatting sqref="U19:V19">
    <cfRule type="expression" priority="364" dxfId="41" stopIfTrue="1">
      <formula>U19&lt;&gt;ROUND(U19,0)</formula>
    </cfRule>
  </conditionalFormatting>
  <conditionalFormatting sqref="X19:Y19">
    <cfRule type="expression" priority="363" dxfId="41" stopIfTrue="1">
      <formula>X19&lt;&gt;ROUND(X19,0)</formula>
    </cfRule>
  </conditionalFormatting>
  <conditionalFormatting sqref="AA19:AB19">
    <cfRule type="expression" priority="362" dxfId="41" stopIfTrue="1">
      <formula>AA19&lt;&gt;ROUND(AA19,0)</formula>
    </cfRule>
  </conditionalFormatting>
  <conditionalFormatting sqref="S19">
    <cfRule type="expression" priority="360" dxfId="41" stopIfTrue="1">
      <formula>S19&lt;&gt;ROUND(S19,0)</formula>
    </cfRule>
  </conditionalFormatting>
  <conditionalFormatting sqref="BA26:BC26">
    <cfRule type="expression" priority="358" dxfId="41" stopIfTrue="1">
      <formula>BA26&lt;&gt;ROUND(BA26,0)</formula>
    </cfRule>
  </conditionalFormatting>
  <conditionalFormatting sqref="BD26:BF26">
    <cfRule type="expression" priority="357" dxfId="41" stopIfTrue="1">
      <formula>BD26&lt;&gt;ROUND(BD26,0)</formula>
    </cfRule>
  </conditionalFormatting>
  <conditionalFormatting sqref="BG26:BI26">
    <cfRule type="expression" priority="356" dxfId="41" stopIfTrue="1">
      <formula>BG26&lt;&gt;ROUND(BG26,0)</formula>
    </cfRule>
  </conditionalFormatting>
  <conditionalFormatting sqref="BJ26:BL26">
    <cfRule type="expression" priority="355" dxfId="41" stopIfTrue="1">
      <formula>BJ26&lt;&gt;ROUND(BJ26,0)</formula>
    </cfRule>
  </conditionalFormatting>
  <conditionalFormatting sqref="BM26:BO26">
    <cfRule type="expression" priority="354" dxfId="41" stopIfTrue="1">
      <formula>BM26&lt;&gt;ROUND(BM26,0)</formula>
    </cfRule>
  </conditionalFormatting>
  <conditionalFormatting sqref="BP26:BR26">
    <cfRule type="expression" priority="353" dxfId="41" stopIfTrue="1">
      <formula>BP26&lt;&gt;ROUND(BP26,0)</formula>
    </cfRule>
  </conditionalFormatting>
  <conditionalFormatting sqref="BS26:BU26">
    <cfRule type="expression" priority="352" dxfId="41" stopIfTrue="1">
      <formula>BS26&lt;&gt;ROUND(BS26,0)</formula>
    </cfRule>
  </conditionalFormatting>
  <conditionalFormatting sqref="BV26:BX26">
    <cfRule type="expression" priority="351" dxfId="41" stopIfTrue="1">
      <formula>BV26&lt;&gt;ROUND(BV26,0)</formula>
    </cfRule>
  </conditionalFormatting>
  <conditionalFormatting sqref="BY26:CA26">
    <cfRule type="expression" priority="350" dxfId="41" stopIfTrue="1">
      <formula>BY26&lt;&gt;ROUND(BY26,0)</formula>
    </cfRule>
  </conditionalFormatting>
  <conditionalFormatting sqref="AX26:AZ26">
    <cfRule type="expression" priority="349" dxfId="41" stopIfTrue="1">
      <formula>AX26&lt;&gt;ROUND(AX26,0)</formula>
    </cfRule>
  </conditionalFormatting>
  <conditionalFormatting sqref="AG26:AH26">
    <cfRule type="expression" priority="348" dxfId="41" stopIfTrue="1">
      <formula>AG26&lt;&gt;ROUND(AG26,0)</formula>
    </cfRule>
  </conditionalFormatting>
  <conditionalFormatting sqref="AJ26:AK26">
    <cfRule type="expression" priority="347" dxfId="41" stopIfTrue="1">
      <formula>AJ26&lt;&gt;ROUND(AJ26,0)</formula>
    </cfRule>
  </conditionalFormatting>
  <conditionalFormatting sqref="AM26:AN26">
    <cfRule type="expression" priority="346" dxfId="41" stopIfTrue="1">
      <formula>AM26&lt;&gt;ROUND(AM26,0)</formula>
    </cfRule>
  </conditionalFormatting>
  <conditionalFormatting sqref="AP26:AQ26">
    <cfRule type="expression" priority="345" dxfId="41" stopIfTrue="1">
      <formula>AP26&lt;&gt;ROUND(AP26,0)</formula>
    </cfRule>
  </conditionalFormatting>
  <conditionalFormatting sqref="AS26:AT26">
    <cfRule type="expression" priority="344" dxfId="41" stopIfTrue="1">
      <formula>AS26&lt;&gt;ROUND(AS26,0)</formula>
    </cfRule>
  </conditionalFormatting>
  <conditionalFormatting sqref="AV26:AW26">
    <cfRule type="expression" priority="343" dxfId="41" stopIfTrue="1">
      <formula>AV26&lt;&gt;ROUND(AV26,0)</formula>
    </cfRule>
  </conditionalFormatting>
  <conditionalFormatting sqref="BA23:BC23">
    <cfRule type="expression" priority="307" dxfId="41" stopIfTrue="1">
      <formula>BA23&lt;&gt;ROUND(BA23,0)</formula>
    </cfRule>
  </conditionalFormatting>
  <conditionalFormatting sqref="BD23:BF23">
    <cfRule type="expression" priority="306" dxfId="41" stopIfTrue="1">
      <formula>BD23&lt;&gt;ROUND(BD23,0)</formula>
    </cfRule>
  </conditionalFormatting>
  <conditionalFormatting sqref="BG23:BI23">
    <cfRule type="expression" priority="305" dxfId="41" stopIfTrue="1">
      <formula>BG23&lt;&gt;ROUND(BG23,0)</formula>
    </cfRule>
  </conditionalFormatting>
  <conditionalFormatting sqref="BJ23:BL23">
    <cfRule type="expression" priority="304" dxfId="41" stopIfTrue="1">
      <formula>BJ23&lt;&gt;ROUND(BJ23,0)</formula>
    </cfRule>
  </conditionalFormatting>
  <conditionalFormatting sqref="BM23:BO23">
    <cfRule type="expression" priority="303" dxfId="41" stopIfTrue="1">
      <formula>BM23&lt;&gt;ROUND(BM23,0)</formula>
    </cfRule>
  </conditionalFormatting>
  <conditionalFormatting sqref="BP23:BR23">
    <cfRule type="expression" priority="302" dxfId="41" stopIfTrue="1">
      <formula>BP23&lt;&gt;ROUND(BP23,0)</formula>
    </cfRule>
  </conditionalFormatting>
  <conditionalFormatting sqref="BS23:BU23">
    <cfRule type="expression" priority="301" dxfId="41" stopIfTrue="1">
      <formula>BS23&lt;&gt;ROUND(BS23,0)</formula>
    </cfRule>
  </conditionalFormatting>
  <conditionalFormatting sqref="BV23:BX23">
    <cfRule type="expression" priority="300" dxfId="41" stopIfTrue="1">
      <formula>BV23&lt;&gt;ROUND(BV23,0)</formula>
    </cfRule>
  </conditionalFormatting>
  <conditionalFormatting sqref="BY23:CA23">
    <cfRule type="expression" priority="299" dxfId="41" stopIfTrue="1">
      <formula>BY23&lt;&gt;ROUND(BY23,0)</formula>
    </cfRule>
  </conditionalFormatting>
  <conditionalFormatting sqref="AX23:AZ23">
    <cfRule type="expression" priority="298" dxfId="41" stopIfTrue="1">
      <formula>AX23&lt;&gt;ROUND(AX23,0)</formula>
    </cfRule>
  </conditionalFormatting>
  <conditionalFormatting sqref="AG23:AH23">
    <cfRule type="expression" priority="297" dxfId="41" stopIfTrue="1">
      <formula>AG23&lt;&gt;ROUND(AG23,0)</formula>
    </cfRule>
  </conditionalFormatting>
  <conditionalFormatting sqref="AJ23:AK23">
    <cfRule type="expression" priority="296" dxfId="41" stopIfTrue="1">
      <formula>AJ23&lt;&gt;ROUND(AJ23,0)</formula>
    </cfRule>
  </conditionalFormatting>
  <conditionalFormatting sqref="AM23:AN23">
    <cfRule type="expression" priority="295" dxfId="41" stopIfTrue="1">
      <formula>AM23&lt;&gt;ROUND(AM23,0)</formula>
    </cfRule>
  </conditionalFormatting>
  <conditionalFormatting sqref="AP23:AQ23">
    <cfRule type="expression" priority="294" dxfId="41" stopIfTrue="1">
      <formula>AP23&lt;&gt;ROUND(AP23,0)</formula>
    </cfRule>
  </conditionalFormatting>
  <conditionalFormatting sqref="AS23:AT23">
    <cfRule type="expression" priority="293" dxfId="41" stopIfTrue="1">
      <formula>AS23&lt;&gt;ROUND(AS23,0)</formula>
    </cfRule>
  </conditionalFormatting>
  <conditionalFormatting sqref="AV23:AW23">
    <cfRule type="expression" priority="292" dxfId="41" stopIfTrue="1">
      <formula>AV23&lt;&gt;ROUND(AV23,0)</formula>
    </cfRule>
  </conditionalFormatting>
  <conditionalFormatting sqref="BC22">
    <cfRule type="expression" priority="290" dxfId="41" stopIfTrue="1">
      <formula>BC22&lt;&gt;ROUND(BC22,0)</formula>
    </cfRule>
  </conditionalFormatting>
  <conditionalFormatting sqref="BF22">
    <cfRule type="expression" priority="289" dxfId="41" stopIfTrue="1">
      <formula>BF22&lt;&gt;ROUND(BF22,0)</formula>
    </cfRule>
  </conditionalFormatting>
  <conditionalFormatting sqref="BI22">
    <cfRule type="expression" priority="288" dxfId="41" stopIfTrue="1">
      <formula>BI22&lt;&gt;ROUND(BI22,0)</formula>
    </cfRule>
  </conditionalFormatting>
  <conditionalFormatting sqref="BL22">
    <cfRule type="expression" priority="287" dxfId="41" stopIfTrue="1">
      <formula>BL22&lt;&gt;ROUND(BL22,0)</formula>
    </cfRule>
  </conditionalFormatting>
  <conditionalFormatting sqref="BO22">
    <cfRule type="expression" priority="286" dxfId="41" stopIfTrue="1">
      <formula>BO22&lt;&gt;ROUND(BO22,0)</formula>
    </cfRule>
  </conditionalFormatting>
  <conditionalFormatting sqref="BR22">
    <cfRule type="expression" priority="285" dxfId="41" stopIfTrue="1">
      <formula>BR22&lt;&gt;ROUND(BR22,0)</formula>
    </cfRule>
  </conditionalFormatting>
  <conditionalFormatting sqref="BU22">
    <cfRule type="expression" priority="284" dxfId="41" stopIfTrue="1">
      <formula>BU22&lt;&gt;ROUND(BU22,0)</formula>
    </cfRule>
  </conditionalFormatting>
  <conditionalFormatting sqref="BX22">
    <cfRule type="expression" priority="283" dxfId="41" stopIfTrue="1">
      <formula>BX22&lt;&gt;ROUND(BX22,0)</formula>
    </cfRule>
  </conditionalFormatting>
  <conditionalFormatting sqref="CA22">
    <cfRule type="expression" priority="282" dxfId="41" stopIfTrue="1">
      <formula>CA22&lt;&gt;ROUND(CA22,0)</formula>
    </cfRule>
  </conditionalFormatting>
  <conditionalFormatting sqref="AZ22">
    <cfRule type="expression" priority="281" dxfId="41" stopIfTrue="1">
      <formula>AZ22&lt;&gt;ROUND(AZ22,0)</formula>
    </cfRule>
  </conditionalFormatting>
  <conditionalFormatting sqref="AG22:AH22">
    <cfRule type="expression" priority="280" dxfId="41" stopIfTrue="1">
      <formula>AG22&lt;&gt;ROUND(AG22,0)</formula>
    </cfRule>
  </conditionalFormatting>
  <conditionalFormatting sqref="AK22">
    <cfRule type="expression" priority="279" dxfId="41" stopIfTrue="1">
      <formula>AK22&lt;&gt;ROUND(AK22,0)</formula>
    </cfRule>
  </conditionalFormatting>
  <conditionalFormatting sqref="AN22">
    <cfRule type="expression" priority="278" dxfId="41" stopIfTrue="1">
      <formula>AN22&lt;&gt;ROUND(AN22,0)</formula>
    </cfRule>
  </conditionalFormatting>
  <conditionalFormatting sqref="AQ22">
    <cfRule type="expression" priority="277" dxfId="41" stopIfTrue="1">
      <formula>AQ22&lt;&gt;ROUND(AQ22,0)</formula>
    </cfRule>
  </conditionalFormatting>
  <conditionalFormatting sqref="AT22">
    <cfRule type="expression" priority="276" dxfId="41" stopIfTrue="1">
      <formula>AT22&lt;&gt;ROUND(AT22,0)</formula>
    </cfRule>
  </conditionalFormatting>
  <conditionalFormatting sqref="AV22:AW22">
    <cfRule type="expression" priority="275" dxfId="41" stopIfTrue="1">
      <formula>AV22&lt;&gt;ROUND(AV22,0)</formula>
    </cfRule>
  </conditionalFormatting>
  <conditionalFormatting sqref="BA21:BE21">
    <cfRule type="expression" priority="273" dxfId="41" stopIfTrue="1">
      <formula>BA21&lt;&gt;ROUND(BA21,0)</formula>
    </cfRule>
  </conditionalFormatting>
  <conditionalFormatting sqref="BF21">
    <cfRule type="expression" priority="272" dxfId="41" stopIfTrue="1">
      <formula>BF21&lt;&gt;ROUND(BF21,0)</formula>
    </cfRule>
  </conditionalFormatting>
  <conditionalFormatting sqref="BI21">
    <cfRule type="expression" priority="271" dxfId="41" stopIfTrue="1">
      <formula>BI21&lt;&gt;ROUND(BI21,0)</formula>
    </cfRule>
  </conditionalFormatting>
  <conditionalFormatting sqref="BL21">
    <cfRule type="expression" priority="270" dxfId="41" stopIfTrue="1">
      <formula>BL21&lt;&gt;ROUND(BL21,0)</formula>
    </cfRule>
  </conditionalFormatting>
  <conditionalFormatting sqref="BO21">
    <cfRule type="expression" priority="269" dxfId="41" stopIfTrue="1">
      <formula>BO21&lt;&gt;ROUND(BO21,0)</formula>
    </cfRule>
  </conditionalFormatting>
  <conditionalFormatting sqref="BR21">
    <cfRule type="expression" priority="268" dxfId="41" stopIfTrue="1">
      <formula>BR21&lt;&gt;ROUND(BR21,0)</formula>
    </cfRule>
  </conditionalFormatting>
  <conditionalFormatting sqref="BU21">
    <cfRule type="expression" priority="267" dxfId="41" stopIfTrue="1">
      <formula>BU21&lt;&gt;ROUND(BU21,0)</formula>
    </cfRule>
  </conditionalFormatting>
  <conditionalFormatting sqref="BX21">
    <cfRule type="expression" priority="266" dxfId="41" stopIfTrue="1">
      <formula>BX21&lt;&gt;ROUND(BX21,0)</formula>
    </cfRule>
  </conditionalFormatting>
  <conditionalFormatting sqref="CA21">
    <cfRule type="expression" priority="265" dxfId="41" stopIfTrue="1">
      <formula>CA21&lt;&gt;ROUND(CA21,0)</formula>
    </cfRule>
  </conditionalFormatting>
  <conditionalFormatting sqref="AX21:AZ21">
    <cfRule type="expression" priority="264" dxfId="41" stopIfTrue="1">
      <formula>AX21&lt;&gt;ROUND(AX21,0)</formula>
    </cfRule>
  </conditionalFormatting>
  <conditionalFormatting sqref="AG21:AH21">
    <cfRule type="expression" priority="263" dxfId="41" stopIfTrue="1">
      <formula>AG21&lt;&gt;ROUND(AG21,0)</formula>
    </cfRule>
  </conditionalFormatting>
  <conditionalFormatting sqref="AK21">
    <cfRule type="expression" priority="262" dxfId="41" stopIfTrue="1">
      <formula>AK21&lt;&gt;ROUND(AK21,0)</formula>
    </cfRule>
  </conditionalFormatting>
  <conditionalFormatting sqref="AN21">
    <cfRule type="expression" priority="261" dxfId="41" stopIfTrue="1">
      <formula>AN21&lt;&gt;ROUND(AN21,0)</formula>
    </cfRule>
  </conditionalFormatting>
  <conditionalFormatting sqref="AQ21">
    <cfRule type="expression" priority="260" dxfId="41" stopIfTrue="1">
      <formula>AQ21&lt;&gt;ROUND(AQ21,0)</formula>
    </cfRule>
  </conditionalFormatting>
  <conditionalFormatting sqref="AT21">
    <cfRule type="expression" priority="259" dxfId="41" stopIfTrue="1">
      <formula>AT21&lt;&gt;ROUND(AT21,0)</formula>
    </cfRule>
  </conditionalFormatting>
  <conditionalFormatting sqref="AV21:AW21">
    <cfRule type="expression" priority="258" dxfId="41" stopIfTrue="1">
      <formula>AV21&lt;&gt;ROUND(AV21,0)</formula>
    </cfRule>
  </conditionalFormatting>
  <conditionalFormatting sqref="CB19:CB59">
    <cfRule type="expression" priority="257" dxfId="27" stopIfTrue="1">
      <formula>$CB19+$CC19&lt;&gt;$H19</formula>
    </cfRule>
  </conditionalFormatting>
  <conditionalFormatting sqref="BC20">
    <cfRule type="expression" priority="256" dxfId="41" stopIfTrue="1">
      <formula>BC20&lt;&gt;ROUND(BC20,0)</formula>
    </cfRule>
  </conditionalFormatting>
  <conditionalFormatting sqref="BF20">
    <cfRule type="expression" priority="255" dxfId="41" stopIfTrue="1">
      <formula>BF20&lt;&gt;ROUND(BF20,0)</formula>
    </cfRule>
  </conditionalFormatting>
  <conditionalFormatting sqref="BI20">
    <cfRule type="expression" priority="254" dxfId="41" stopIfTrue="1">
      <formula>BI20&lt;&gt;ROUND(BI20,0)</formula>
    </cfRule>
  </conditionalFormatting>
  <conditionalFormatting sqref="BL20">
    <cfRule type="expression" priority="253" dxfId="41" stopIfTrue="1">
      <formula>BL20&lt;&gt;ROUND(BL20,0)</formula>
    </cfRule>
  </conditionalFormatting>
  <conditionalFormatting sqref="BO20">
    <cfRule type="expression" priority="252" dxfId="41" stopIfTrue="1">
      <formula>BO20&lt;&gt;ROUND(BO20,0)</formula>
    </cfRule>
  </conditionalFormatting>
  <conditionalFormatting sqref="BR20">
    <cfRule type="expression" priority="251" dxfId="41" stopIfTrue="1">
      <formula>BR20&lt;&gt;ROUND(BR20,0)</formula>
    </cfRule>
  </conditionalFormatting>
  <conditionalFormatting sqref="BU20">
    <cfRule type="expression" priority="250" dxfId="41" stopIfTrue="1">
      <formula>BU20&lt;&gt;ROUND(BU20,0)</formula>
    </cfRule>
  </conditionalFormatting>
  <conditionalFormatting sqref="BX20">
    <cfRule type="expression" priority="249" dxfId="41" stopIfTrue="1">
      <formula>BX20&lt;&gt;ROUND(BX20,0)</formula>
    </cfRule>
  </conditionalFormatting>
  <conditionalFormatting sqref="CA20">
    <cfRule type="expression" priority="248" dxfId="41" stopIfTrue="1">
      <formula>CA20&lt;&gt;ROUND(CA20,0)</formula>
    </cfRule>
  </conditionalFormatting>
  <conditionalFormatting sqref="AZ20">
    <cfRule type="expression" priority="247" dxfId="41" stopIfTrue="1">
      <formula>AZ20&lt;&gt;ROUND(AZ20,0)</formula>
    </cfRule>
  </conditionalFormatting>
  <conditionalFormatting sqref="AH20">
    <cfRule type="expression" priority="246" dxfId="41" stopIfTrue="1">
      <formula>AH20&lt;&gt;ROUND(AH20,0)</formula>
    </cfRule>
  </conditionalFormatting>
  <conditionalFormatting sqref="AK20">
    <cfRule type="expression" priority="245" dxfId="41" stopIfTrue="1">
      <formula>AK20&lt;&gt;ROUND(AK20,0)</formula>
    </cfRule>
  </conditionalFormatting>
  <conditionalFormatting sqref="AN20">
    <cfRule type="expression" priority="244" dxfId="41" stopIfTrue="1">
      <formula>AN20&lt;&gt;ROUND(AN20,0)</formula>
    </cfRule>
  </conditionalFormatting>
  <conditionalFormatting sqref="AQ20">
    <cfRule type="expression" priority="243" dxfId="41" stopIfTrue="1">
      <formula>AQ20&lt;&gt;ROUND(AQ20,0)</formula>
    </cfRule>
  </conditionalFormatting>
  <conditionalFormatting sqref="AT20">
    <cfRule type="expression" priority="242" dxfId="41" stopIfTrue="1">
      <formula>AT20&lt;&gt;ROUND(AT20,0)</formula>
    </cfRule>
  </conditionalFormatting>
  <conditionalFormatting sqref="AW20">
    <cfRule type="expression" priority="241" dxfId="41" stopIfTrue="1">
      <formula>AW20&lt;&gt;ROUND(AW20,0)</formula>
    </cfRule>
  </conditionalFormatting>
  <conditionalFormatting sqref="BC19">
    <cfRule type="expression" priority="239" dxfId="41" stopIfTrue="1">
      <formula>BC19&lt;&gt;ROUND(BC19,0)</formula>
    </cfRule>
  </conditionalFormatting>
  <conditionalFormatting sqref="BF19">
    <cfRule type="expression" priority="238" dxfId="41" stopIfTrue="1">
      <formula>BF19&lt;&gt;ROUND(BF19,0)</formula>
    </cfRule>
  </conditionalFormatting>
  <conditionalFormatting sqref="BI19">
    <cfRule type="expression" priority="237" dxfId="41" stopIfTrue="1">
      <formula>BI19&lt;&gt;ROUND(BI19,0)</formula>
    </cfRule>
  </conditionalFormatting>
  <conditionalFormatting sqref="BL19">
    <cfRule type="expression" priority="236" dxfId="41" stopIfTrue="1">
      <formula>BL19&lt;&gt;ROUND(BL19,0)</formula>
    </cfRule>
  </conditionalFormatting>
  <conditionalFormatting sqref="BO19">
    <cfRule type="expression" priority="235" dxfId="41" stopIfTrue="1">
      <formula>BO19&lt;&gt;ROUND(BO19,0)</formula>
    </cfRule>
  </conditionalFormatting>
  <conditionalFormatting sqref="BR19">
    <cfRule type="expression" priority="234" dxfId="41" stopIfTrue="1">
      <formula>BR19&lt;&gt;ROUND(BR19,0)</formula>
    </cfRule>
  </conditionalFormatting>
  <conditionalFormatting sqref="BU19">
    <cfRule type="expression" priority="233" dxfId="41" stopIfTrue="1">
      <formula>BU19&lt;&gt;ROUND(BU19,0)</formula>
    </cfRule>
  </conditionalFormatting>
  <conditionalFormatting sqref="BX19">
    <cfRule type="expression" priority="232" dxfId="41" stopIfTrue="1">
      <formula>BX19&lt;&gt;ROUND(BX19,0)</formula>
    </cfRule>
  </conditionalFormatting>
  <conditionalFormatting sqref="CA19">
    <cfRule type="expression" priority="231" dxfId="41" stopIfTrue="1">
      <formula>CA19&lt;&gt;ROUND(CA19,0)</formula>
    </cfRule>
  </conditionalFormatting>
  <conditionalFormatting sqref="AZ19">
    <cfRule type="expression" priority="230" dxfId="41" stopIfTrue="1">
      <formula>AZ19&lt;&gt;ROUND(AZ19,0)</formula>
    </cfRule>
  </conditionalFormatting>
  <conditionalFormatting sqref="AG19:AH19">
    <cfRule type="expression" priority="229" dxfId="41" stopIfTrue="1">
      <formula>AG19&lt;&gt;ROUND(AG19,0)</formula>
    </cfRule>
  </conditionalFormatting>
  <conditionalFormatting sqref="AK19">
    <cfRule type="expression" priority="228" dxfId="41" stopIfTrue="1">
      <formula>AK19&lt;&gt;ROUND(AK19,0)</formula>
    </cfRule>
  </conditionalFormatting>
  <conditionalFormatting sqref="AN19">
    <cfRule type="expression" priority="227" dxfId="41" stopIfTrue="1">
      <formula>AN19&lt;&gt;ROUND(AN19,0)</formula>
    </cfRule>
  </conditionalFormatting>
  <conditionalFormatting sqref="AQ19">
    <cfRule type="expression" priority="226" dxfId="41" stopIfTrue="1">
      <formula>AQ19&lt;&gt;ROUND(AQ19,0)</formula>
    </cfRule>
  </conditionalFormatting>
  <conditionalFormatting sqref="AT19">
    <cfRule type="expression" priority="225" dxfId="41" stopIfTrue="1">
      <formula>AT19&lt;&gt;ROUND(AT19,0)</formula>
    </cfRule>
  </conditionalFormatting>
  <conditionalFormatting sqref="AV19:AW19">
    <cfRule type="expression" priority="224" dxfId="41" stopIfTrue="1">
      <formula>AV19&lt;&gt;ROUND(AV19,0)</formula>
    </cfRule>
  </conditionalFormatting>
  <conditionalFormatting sqref="BA29:BC59">
    <cfRule type="expression" priority="222" dxfId="41" stopIfTrue="1">
      <formula>BA29&lt;&gt;ROUND(BA29,0)</formula>
    </cfRule>
  </conditionalFormatting>
  <conditionalFormatting sqref="BD29:BF59">
    <cfRule type="expression" priority="221" dxfId="41" stopIfTrue="1">
      <formula>BD29&lt;&gt;ROUND(BD29,0)</formula>
    </cfRule>
  </conditionalFormatting>
  <conditionalFormatting sqref="BG29:BI59">
    <cfRule type="expression" priority="220" dxfId="41" stopIfTrue="1">
      <formula>BG29&lt;&gt;ROUND(BG29,0)</formula>
    </cfRule>
  </conditionalFormatting>
  <conditionalFormatting sqref="BJ29:BL59">
    <cfRule type="expression" priority="219" dxfId="41" stopIfTrue="1">
      <formula>BJ29&lt;&gt;ROUND(BJ29,0)</formula>
    </cfRule>
  </conditionalFormatting>
  <conditionalFormatting sqref="BM29:BO59">
    <cfRule type="expression" priority="218" dxfId="41" stopIfTrue="1">
      <formula>BM29&lt;&gt;ROUND(BM29,0)</formula>
    </cfRule>
  </conditionalFormatting>
  <conditionalFormatting sqref="BP29:BR59">
    <cfRule type="expression" priority="217" dxfId="41" stopIfTrue="1">
      <formula>BP29&lt;&gt;ROUND(BP29,0)</formula>
    </cfRule>
  </conditionalFormatting>
  <conditionalFormatting sqref="BS29:BU59">
    <cfRule type="expression" priority="216" dxfId="41" stopIfTrue="1">
      <formula>BS29&lt;&gt;ROUND(BS29,0)</formula>
    </cfRule>
  </conditionalFormatting>
  <conditionalFormatting sqref="BV29:BX59">
    <cfRule type="expression" priority="215" dxfId="41" stopIfTrue="1">
      <formula>BV29&lt;&gt;ROUND(BV29,0)</formula>
    </cfRule>
  </conditionalFormatting>
  <conditionalFormatting sqref="BY29:CA59">
    <cfRule type="expression" priority="214" dxfId="41" stopIfTrue="1">
      <formula>BY29&lt;&gt;ROUND(BY29,0)</formula>
    </cfRule>
  </conditionalFormatting>
  <conditionalFormatting sqref="AX29:AZ59">
    <cfRule type="expression" priority="213" dxfId="41" stopIfTrue="1">
      <formula>AX29&lt;&gt;ROUND(AX29,0)</formula>
    </cfRule>
  </conditionalFormatting>
  <conditionalFormatting sqref="AG29:AH59">
    <cfRule type="expression" priority="212" dxfId="41" stopIfTrue="1">
      <formula>AG29&lt;&gt;ROUND(AG29,0)</formula>
    </cfRule>
  </conditionalFormatting>
  <conditionalFormatting sqref="AJ29:AK59">
    <cfRule type="expression" priority="211" dxfId="41" stopIfTrue="1">
      <formula>AJ29&lt;&gt;ROUND(AJ29,0)</formula>
    </cfRule>
  </conditionalFormatting>
  <conditionalFormatting sqref="AM29:AN59">
    <cfRule type="expression" priority="210" dxfId="41" stopIfTrue="1">
      <formula>AM29&lt;&gt;ROUND(AM29,0)</formula>
    </cfRule>
  </conditionalFormatting>
  <conditionalFormatting sqref="AP29:AQ59">
    <cfRule type="expression" priority="209" dxfId="41" stopIfTrue="1">
      <formula>AP29&lt;&gt;ROUND(AP29,0)</formula>
    </cfRule>
  </conditionalFormatting>
  <conditionalFormatting sqref="AS29:AT59">
    <cfRule type="expression" priority="208" dxfId="41" stopIfTrue="1">
      <formula>AS29&lt;&gt;ROUND(AS29,0)</formula>
    </cfRule>
  </conditionalFormatting>
  <conditionalFormatting sqref="AV29:AW59">
    <cfRule type="expression" priority="207" dxfId="41" stopIfTrue="1">
      <formula>AV29&lt;&gt;ROUND(AV29,0)</formula>
    </cfRule>
  </conditionalFormatting>
  <conditionalFormatting sqref="H59 J59:K59 K29:K58">
    <cfRule type="expression" priority="206" dxfId="41" stopIfTrue="1">
      <formula>H29&lt;&gt;ROUND(H29,0)</formula>
    </cfRule>
  </conditionalFormatting>
  <conditionalFormatting sqref="AD29:AE59">
    <cfRule type="expression" priority="205" dxfId="41" stopIfTrue="1">
      <formula>AD29&lt;&gt;ROUND(AD29,0)</formula>
    </cfRule>
  </conditionalFormatting>
  <conditionalFormatting sqref="U29:V59">
    <cfRule type="expression" priority="204" dxfId="41" stopIfTrue="1">
      <formula>U29&lt;&gt;ROUND(U29,0)</formula>
    </cfRule>
  </conditionalFormatting>
  <conditionalFormatting sqref="X29:Y59">
    <cfRule type="expression" priority="203" dxfId="41" stopIfTrue="1">
      <formula>X29&lt;&gt;ROUND(X29,0)</formula>
    </cfRule>
  </conditionalFormatting>
  <conditionalFormatting sqref="AA29:AB59">
    <cfRule type="expression" priority="202" dxfId="41" stopIfTrue="1">
      <formula>AA29&lt;&gt;ROUND(AA29,0)</formula>
    </cfRule>
  </conditionalFormatting>
  <conditionalFormatting sqref="S29:S59">
    <cfRule type="expression" priority="200" dxfId="41" stopIfTrue="1">
      <formula>S29&lt;&gt;ROUND(S29,0)</formula>
    </cfRule>
  </conditionalFormatting>
  <conditionalFormatting sqref="K25">
    <cfRule type="expression" priority="198" dxfId="41" stopIfTrue="1">
      <formula>K25&lt;&gt;ROUND(K25,0)</formula>
    </cfRule>
  </conditionalFormatting>
  <conditionalFormatting sqref="AD25:AE25">
    <cfRule type="expression" priority="197" dxfId="41" stopIfTrue="1">
      <formula>AD25&lt;&gt;ROUND(AD25,0)</formula>
    </cfRule>
  </conditionalFormatting>
  <conditionalFormatting sqref="U25:V25">
    <cfRule type="expression" priority="196" dxfId="41" stopIfTrue="1">
      <formula>U25&lt;&gt;ROUND(U25,0)</formula>
    </cfRule>
  </conditionalFormatting>
  <conditionalFormatting sqref="X25:Y25">
    <cfRule type="expression" priority="195" dxfId="41" stopIfTrue="1">
      <formula>X25&lt;&gt;ROUND(X25,0)</formula>
    </cfRule>
  </conditionalFormatting>
  <conditionalFormatting sqref="AA25:AB25">
    <cfRule type="expression" priority="194" dxfId="41" stopIfTrue="1">
      <formula>AA25&lt;&gt;ROUND(AA25,0)</formula>
    </cfRule>
  </conditionalFormatting>
  <conditionalFormatting sqref="S25">
    <cfRule type="expression" priority="192" dxfId="41" stopIfTrue="1">
      <formula>S25&lt;&gt;ROUND(S25,0)</formula>
    </cfRule>
  </conditionalFormatting>
  <conditionalFormatting sqref="BA25:BC25">
    <cfRule type="expression" priority="190" dxfId="41" stopIfTrue="1">
      <formula>BA25&lt;&gt;ROUND(BA25,0)</formula>
    </cfRule>
  </conditionalFormatting>
  <conditionalFormatting sqref="BD25:BF25">
    <cfRule type="expression" priority="189" dxfId="41" stopIfTrue="1">
      <formula>BD25&lt;&gt;ROUND(BD25,0)</formula>
    </cfRule>
  </conditionalFormatting>
  <conditionalFormatting sqref="BG25:BI25">
    <cfRule type="expression" priority="188" dxfId="41" stopIfTrue="1">
      <formula>BG25&lt;&gt;ROUND(BG25,0)</formula>
    </cfRule>
  </conditionalFormatting>
  <conditionalFormatting sqref="BJ25:BL25">
    <cfRule type="expression" priority="187" dxfId="41" stopIfTrue="1">
      <formula>BJ25&lt;&gt;ROUND(BJ25,0)</formula>
    </cfRule>
  </conditionalFormatting>
  <conditionalFormatting sqref="BM25:BO25">
    <cfRule type="expression" priority="186" dxfId="41" stopIfTrue="1">
      <formula>BM25&lt;&gt;ROUND(BM25,0)</formula>
    </cfRule>
  </conditionalFormatting>
  <conditionalFormatting sqref="BP25:BR25">
    <cfRule type="expression" priority="185" dxfId="41" stopIfTrue="1">
      <formula>BP25&lt;&gt;ROUND(BP25,0)</formula>
    </cfRule>
  </conditionalFormatting>
  <conditionalFormatting sqref="BS25:BU25">
    <cfRule type="expression" priority="184" dxfId="41" stopIfTrue="1">
      <formula>BS25&lt;&gt;ROUND(BS25,0)</formula>
    </cfRule>
  </conditionalFormatting>
  <conditionalFormatting sqref="BV25:BX25">
    <cfRule type="expression" priority="183" dxfId="41" stopIfTrue="1">
      <formula>BV25&lt;&gt;ROUND(BV25,0)</formula>
    </cfRule>
  </conditionalFormatting>
  <conditionalFormatting sqref="BY25:CA25">
    <cfRule type="expression" priority="182" dxfId="41" stopIfTrue="1">
      <formula>BY25&lt;&gt;ROUND(BY25,0)</formula>
    </cfRule>
  </conditionalFormatting>
  <conditionalFormatting sqref="AX25:AZ25">
    <cfRule type="expression" priority="181" dxfId="41" stopIfTrue="1">
      <formula>AX25&lt;&gt;ROUND(AX25,0)</formula>
    </cfRule>
  </conditionalFormatting>
  <conditionalFormatting sqref="AG25:AH25">
    <cfRule type="expression" priority="180" dxfId="41" stopIfTrue="1">
      <formula>AG25&lt;&gt;ROUND(AG25,0)</formula>
    </cfRule>
  </conditionalFormatting>
  <conditionalFormatting sqref="AJ25:AK25">
    <cfRule type="expression" priority="179" dxfId="41" stopIfTrue="1">
      <formula>AJ25&lt;&gt;ROUND(AJ25,0)</formula>
    </cfRule>
  </conditionalFormatting>
  <conditionalFormatting sqref="AM25:AN25">
    <cfRule type="expression" priority="178" dxfId="41" stopIfTrue="1">
      <formula>AM25&lt;&gt;ROUND(AM25,0)</formula>
    </cfRule>
  </conditionalFormatting>
  <conditionalFormatting sqref="AP25:AQ25">
    <cfRule type="expression" priority="177" dxfId="41" stopIfTrue="1">
      <formula>AP25&lt;&gt;ROUND(AP25,0)</formula>
    </cfRule>
  </conditionalFormatting>
  <conditionalFormatting sqref="AS25:AT25">
    <cfRule type="expression" priority="176" dxfId="41" stopIfTrue="1">
      <formula>AS25&lt;&gt;ROUND(AS25,0)</formula>
    </cfRule>
  </conditionalFormatting>
  <conditionalFormatting sqref="AV25:AW25">
    <cfRule type="expression" priority="175" dxfId="41" stopIfTrue="1">
      <formula>AV25&lt;&gt;ROUND(AV25,0)</formula>
    </cfRule>
  </conditionalFormatting>
  <conditionalFormatting sqref="K24">
    <cfRule type="expression" priority="171" dxfId="41" stopIfTrue="1">
      <formula>K24&lt;&gt;ROUND(K24,0)</formula>
    </cfRule>
  </conditionalFormatting>
  <conditionalFormatting sqref="AD24:AE24">
    <cfRule type="expression" priority="170" dxfId="41" stopIfTrue="1">
      <formula>AD24&lt;&gt;ROUND(AD24,0)</formula>
    </cfRule>
  </conditionalFormatting>
  <conditionalFormatting sqref="U24:V24">
    <cfRule type="expression" priority="169" dxfId="41" stopIfTrue="1">
      <formula>U24&lt;&gt;ROUND(U24,0)</formula>
    </cfRule>
  </conditionalFormatting>
  <conditionalFormatting sqref="X24:Y24">
    <cfRule type="expression" priority="168" dxfId="41" stopIfTrue="1">
      <formula>X24&lt;&gt;ROUND(X24,0)</formula>
    </cfRule>
  </conditionalFormatting>
  <conditionalFormatting sqref="AA24:AB24">
    <cfRule type="expression" priority="167" dxfId="41" stopIfTrue="1">
      <formula>AA24&lt;&gt;ROUND(AA24,0)</formula>
    </cfRule>
  </conditionalFormatting>
  <conditionalFormatting sqref="BA24:BC24">
    <cfRule type="expression" priority="163" dxfId="41" stopIfTrue="1">
      <formula>BA24&lt;&gt;ROUND(BA24,0)</formula>
    </cfRule>
  </conditionalFormatting>
  <conditionalFormatting sqref="BD24:BF24">
    <cfRule type="expression" priority="162" dxfId="41" stopIfTrue="1">
      <formula>BD24&lt;&gt;ROUND(BD24,0)</formula>
    </cfRule>
  </conditionalFormatting>
  <conditionalFormatting sqref="BG24:BI24">
    <cfRule type="expression" priority="161" dxfId="41" stopIfTrue="1">
      <formula>BG24&lt;&gt;ROUND(BG24,0)</formula>
    </cfRule>
  </conditionalFormatting>
  <conditionalFormatting sqref="BJ24:BL24">
    <cfRule type="expression" priority="160" dxfId="41" stopIfTrue="1">
      <formula>BJ24&lt;&gt;ROUND(BJ24,0)</formula>
    </cfRule>
  </conditionalFormatting>
  <conditionalFormatting sqref="BM24:BO24">
    <cfRule type="expression" priority="159" dxfId="41" stopIfTrue="1">
      <formula>BM24&lt;&gt;ROUND(BM24,0)</formula>
    </cfRule>
  </conditionalFormatting>
  <conditionalFormatting sqref="BP24:BR24">
    <cfRule type="expression" priority="158" dxfId="41" stopIfTrue="1">
      <formula>BP24&lt;&gt;ROUND(BP24,0)</formula>
    </cfRule>
  </conditionalFormatting>
  <conditionalFormatting sqref="BS24:BU24">
    <cfRule type="expression" priority="157" dxfId="41" stopIfTrue="1">
      <formula>BS24&lt;&gt;ROUND(BS24,0)</formula>
    </cfRule>
  </conditionalFormatting>
  <conditionalFormatting sqref="BV24:BX24">
    <cfRule type="expression" priority="156" dxfId="41" stopIfTrue="1">
      <formula>BV24&lt;&gt;ROUND(BV24,0)</formula>
    </cfRule>
  </conditionalFormatting>
  <conditionalFormatting sqref="BY24:CA24">
    <cfRule type="expression" priority="155" dxfId="41" stopIfTrue="1">
      <formula>BY24&lt;&gt;ROUND(BY24,0)</formula>
    </cfRule>
  </conditionalFormatting>
  <conditionalFormatting sqref="AX24:AZ24">
    <cfRule type="expression" priority="154" dxfId="41" stopIfTrue="1">
      <formula>AX24&lt;&gt;ROUND(AX24,0)</formula>
    </cfRule>
  </conditionalFormatting>
  <conditionalFormatting sqref="AG24:AH24">
    <cfRule type="expression" priority="153" dxfId="41" stopIfTrue="1">
      <formula>AG24&lt;&gt;ROUND(AG24,0)</formula>
    </cfRule>
  </conditionalFormatting>
  <conditionalFormatting sqref="AJ24:AK24">
    <cfRule type="expression" priority="152" dxfId="41" stopIfTrue="1">
      <formula>AJ24&lt;&gt;ROUND(AJ24,0)</formula>
    </cfRule>
  </conditionalFormatting>
  <conditionalFormatting sqref="AM24:AN24">
    <cfRule type="expression" priority="151" dxfId="41" stopIfTrue="1">
      <formula>AM24&lt;&gt;ROUND(AM24,0)</formula>
    </cfRule>
  </conditionalFormatting>
  <conditionalFormatting sqref="AP24:AQ24">
    <cfRule type="expression" priority="150" dxfId="41" stopIfTrue="1">
      <formula>AP24&lt;&gt;ROUND(AP24,0)</formula>
    </cfRule>
  </conditionalFormatting>
  <conditionalFormatting sqref="AS24:AT24">
    <cfRule type="expression" priority="149" dxfId="41" stopIfTrue="1">
      <formula>AS24&lt;&gt;ROUND(AS24,0)</formula>
    </cfRule>
  </conditionalFormatting>
  <conditionalFormatting sqref="AV24:AW24">
    <cfRule type="expression" priority="148" dxfId="41" stopIfTrue="1">
      <formula>AV24&lt;&gt;ROUND(AV24,0)</formula>
    </cfRule>
  </conditionalFormatting>
  <conditionalFormatting sqref="Q24:R24">
    <cfRule type="expression" priority="144" dxfId="98" stopIfTrue="1">
      <formula>$M24=■</formula>
    </cfRule>
  </conditionalFormatting>
  <conditionalFormatting sqref="S24">
    <cfRule type="expression" priority="143" dxfId="41" stopIfTrue="1">
      <formula>S24&lt;&gt;ROUND(S24,0)</formula>
    </cfRule>
  </conditionalFormatting>
  <conditionalFormatting sqref="Q20:R20">
    <cfRule type="expression" priority="142" dxfId="98" stopIfTrue="1">
      <formula>$M20=■</formula>
    </cfRule>
  </conditionalFormatting>
  <conditionalFormatting sqref="Q21:R21">
    <cfRule type="expression" priority="141" dxfId="98" stopIfTrue="1">
      <formula>$M21=■</formula>
    </cfRule>
  </conditionalFormatting>
  <conditionalFormatting sqref="Q22:R22">
    <cfRule type="expression" priority="140" dxfId="98" stopIfTrue="1">
      <formula>$M22=■</formula>
    </cfRule>
  </conditionalFormatting>
  <conditionalFormatting sqref="Q23:R23">
    <cfRule type="expression" priority="139" dxfId="98" stopIfTrue="1">
      <formula>$M23=■</formula>
    </cfRule>
  </conditionalFormatting>
  <conditionalFormatting sqref="Q25:R25">
    <cfRule type="expression" priority="136" dxfId="98" stopIfTrue="1">
      <formula>$M25=■</formula>
    </cfRule>
  </conditionalFormatting>
  <conditionalFormatting sqref="Q26:R59">
    <cfRule type="expression" priority="135" dxfId="98" stopIfTrue="1">
      <formula>$M26=■</formula>
    </cfRule>
  </conditionalFormatting>
  <conditionalFormatting sqref="P19:P59">
    <cfRule type="expression" priority="132" dxfId="41" stopIfTrue="1">
      <formula>P19&lt;&gt;ROUND(P19,0)</formula>
    </cfRule>
  </conditionalFormatting>
  <conditionalFormatting sqref="CC19:CC59">
    <cfRule type="expression" priority="130" dxfId="27" stopIfTrue="1">
      <formula>$CB19+$CC19&lt;&gt;$H19</formula>
    </cfRule>
  </conditionalFormatting>
  <conditionalFormatting sqref="CB70:CC70">
    <cfRule type="expression" priority="129" dxfId="434" stopIfTrue="1">
      <formula>$CB$70+$CC$70&lt;&gt;$H$70</formula>
    </cfRule>
  </conditionalFormatting>
  <conditionalFormatting sqref="AJ19">
    <cfRule type="expression" priority="127" dxfId="41" stopIfTrue="1">
      <formula>AJ19&lt;&gt;ROUND(AJ19,0)</formula>
    </cfRule>
  </conditionalFormatting>
  <conditionalFormatting sqref="AM19">
    <cfRule type="expression" priority="126" dxfId="41" stopIfTrue="1">
      <formula>AM19&lt;&gt;ROUND(AM19,0)</formula>
    </cfRule>
  </conditionalFormatting>
  <conditionalFormatting sqref="AP19">
    <cfRule type="expression" priority="125" dxfId="41" stopIfTrue="1">
      <formula>AP19&lt;&gt;ROUND(AP19,0)</formula>
    </cfRule>
  </conditionalFormatting>
  <conditionalFormatting sqref="AS19">
    <cfRule type="expression" priority="124" dxfId="41" stopIfTrue="1">
      <formula>AS19&lt;&gt;ROUND(AS19,0)</formula>
    </cfRule>
  </conditionalFormatting>
  <conditionalFormatting sqref="AY19">
    <cfRule type="expression" priority="123" dxfId="41" stopIfTrue="1">
      <formula>AY19&lt;&gt;ROUND(AY19,0)</formula>
    </cfRule>
  </conditionalFormatting>
  <conditionalFormatting sqref="BB19">
    <cfRule type="expression" priority="122" dxfId="41" stopIfTrue="1">
      <formula>BB19&lt;&gt;ROUND(BB19,0)</formula>
    </cfRule>
  </conditionalFormatting>
  <conditionalFormatting sqref="BE19">
    <cfRule type="expression" priority="121" dxfId="41" stopIfTrue="1">
      <formula>BE19&lt;&gt;ROUND(BE19,0)</formula>
    </cfRule>
  </conditionalFormatting>
  <conditionalFormatting sqref="BH19">
    <cfRule type="expression" priority="120" dxfId="41" stopIfTrue="1">
      <formula>BH19&lt;&gt;ROUND(BH19,0)</formula>
    </cfRule>
  </conditionalFormatting>
  <conditionalFormatting sqref="BK19">
    <cfRule type="expression" priority="119" dxfId="41" stopIfTrue="1">
      <formula>BK19&lt;&gt;ROUND(BK19,0)</formula>
    </cfRule>
  </conditionalFormatting>
  <conditionalFormatting sqref="BN19">
    <cfRule type="expression" priority="118" dxfId="41" stopIfTrue="1">
      <formula>BN19&lt;&gt;ROUND(BN19,0)</formula>
    </cfRule>
  </conditionalFormatting>
  <conditionalFormatting sqref="BQ19">
    <cfRule type="expression" priority="117" dxfId="41" stopIfTrue="1">
      <formula>BQ19&lt;&gt;ROUND(BQ19,0)</formula>
    </cfRule>
  </conditionalFormatting>
  <conditionalFormatting sqref="BT19">
    <cfRule type="expression" priority="116" dxfId="41" stopIfTrue="1">
      <formula>BT19&lt;&gt;ROUND(BT19,0)</formula>
    </cfRule>
  </conditionalFormatting>
  <conditionalFormatting sqref="BW19">
    <cfRule type="expression" priority="115" dxfId="41" stopIfTrue="1">
      <formula>BW19&lt;&gt;ROUND(BW19,0)</formula>
    </cfRule>
  </conditionalFormatting>
  <conditionalFormatting sqref="BZ19">
    <cfRule type="expression" priority="114" dxfId="41" stopIfTrue="1">
      <formula>BZ19&lt;&gt;ROUND(BZ19,0)</formula>
    </cfRule>
  </conditionalFormatting>
  <conditionalFormatting sqref="T20">
    <cfRule type="expression" priority="113" dxfId="98" stopIfTrue="1">
      <formula>$M20=■</formula>
    </cfRule>
  </conditionalFormatting>
  <conditionalFormatting sqref="W20">
    <cfRule type="expression" priority="112" dxfId="98" stopIfTrue="1">
      <formula>$M20=■</formula>
    </cfRule>
  </conditionalFormatting>
  <conditionalFormatting sqref="Z20">
    <cfRule type="expression" priority="111" dxfId="98" stopIfTrue="1">
      <formula>$M20=■</formula>
    </cfRule>
  </conditionalFormatting>
  <conditionalFormatting sqref="AC20">
    <cfRule type="expression" priority="110" dxfId="98" stopIfTrue="1">
      <formula>$M20=■</formula>
    </cfRule>
  </conditionalFormatting>
  <conditionalFormatting sqref="AF20:AG20">
    <cfRule type="expression" priority="109" dxfId="98" stopIfTrue="1">
      <formula>$M20=■</formula>
    </cfRule>
  </conditionalFormatting>
  <conditionalFormatting sqref="AI20:AJ20">
    <cfRule type="expression" priority="107" dxfId="98" stopIfTrue="1">
      <formula>$M20=■</formula>
    </cfRule>
  </conditionalFormatting>
  <conditionalFormatting sqref="AM20">
    <cfRule type="expression" priority="106" dxfId="98" stopIfTrue="1">
      <formula>$M20=■</formula>
    </cfRule>
  </conditionalFormatting>
  <conditionalFormatting sqref="AP20">
    <cfRule type="expression" priority="105" dxfId="98" stopIfTrue="1">
      <formula>$M20=■</formula>
    </cfRule>
  </conditionalFormatting>
  <conditionalFormatting sqref="AS20">
    <cfRule type="expression" priority="104" dxfId="98" stopIfTrue="1">
      <formula>$M20=■</formula>
    </cfRule>
  </conditionalFormatting>
  <conditionalFormatting sqref="AL20">
    <cfRule type="expression" priority="103" dxfId="98" stopIfTrue="1">
      <formula>$M20=■</formula>
    </cfRule>
  </conditionalFormatting>
  <conditionalFormatting sqref="AO20">
    <cfRule type="expression" priority="102" dxfId="98" stopIfTrue="1">
      <formula>$M20=■</formula>
    </cfRule>
  </conditionalFormatting>
  <conditionalFormatting sqref="AR20">
    <cfRule type="expression" priority="101" dxfId="98" stopIfTrue="1">
      <formula>$M20=■</formula>
    </cfRule>
  </conditionalFormatting>
  <conditionalFormatting sqref="AV20">
    <cfRule type="expression" priority="100" dxfId="98" stopIfTrue="1">
      <formula>$M20=■</formula>
    </cfRule>
  </conditionalFormatting>
  <conditionalFormatting sqref="AU20">
    <cfRule type="expression" priority="99" dxfId="98" stopIfTrue="1">
      <formula>$M20=■</formula>
    </cfRule>
  </conditionalFormatting>
  <conditionalFormatting sqref="AY20">
    <cfRule type="expression" priority="98" dxfId="98" stopIfTrue="1">
      <formula>$M20=■</formula>
    </cfRule>
  </conditionalFormatting>
  <conditionalFormatting sqref="AX20">
    <cfRule type="expression" priority="97" dxfId="98" stopIfTrue="1">
      <formula>$M20=■</formula>
    </cfRule>
  </conditionalFormatting>
  <conditionalFormatting sqref="BB20">
    <cfRule type="expression" priority="96" dxfId="98" stopIfTrue="1">
      <formula>$M20=■</formula>
    </cfRule>
  </conditionalFormatting>
  <conditionalFormatting sqref="BA20">
    <cfRule type="expression" priority="95" dxfId="98" stopIfTrue="1">
      <formula>$M20=■</formula>
    </cfRule>
  </conditionalFormatting>
  <conditionalFormatting sqref="BE20">
    <cfRule type="expression" priority="94" dxfId="98" stopIfTrue="1">
      <formula>$M20=■</formula>
    </cfRule>
  </conditionalFormatting>
  <conditionalFormatting sqref="BD20">
    <cfRule type="expression" priority="93" dxfId="98" stopIfTrue="1">
      <formula>$M20=■</formula>
    </cfRule>
  </conditionalFormatting>
  <conditionalFormatting sqref="BH20">
    <cfRule type="expression" priority="92" dxfId="98" stopIfTrue="1">
      <formula>$M20=■</formula>
    </cfRule>
  </conditionalFormatting>
  <conditionalFormatting sqref="BG20">
    <cfRule type="expression" priority="91" dxfId="98" stopIfTrue="1">
      <formula>$M20=■</formula>
    </cfRule>
  </conditionalFormatting>
  <conditionalFormatting sqref="BK20">
    <cfRule type="expression" priority="90" dxfId="98" stopIfTrue="1">
      <formula>$M20=■</formula>
    </cfRule>
  </conditionalFormatting>
  <conditionalFormatting sqref="BJ20">
    <cfRule type="expression" priority="89" dxfId="98" stopIfTrue="1">
      <formula>$M20=■</formula>
    </cfRule>
  </conditionalFormatting>
  <conditionalFormatting sqref="BN20">
    <cfRule type="expression" priority="88" dxfId="98" stopIfTrue="1">
      <formula>$M20=■</formula>
    </cfRule>
  </conditionalFormatting>
  <conditionalFormatting sqref="BM20">
    <cfRule type="expression" priority="87" dxfId="98" stopIfTrue="1">
      <formula>$M20=■</formula>
    </cfRule>
  </conditionalFormatting>
  <conditionalFormatting sqref="BQ20">
    <cfRule type="expression" priority="86" dxfId="98" stopIfTrue="1">
      <formula>$M20=■</formula>
    </cfRule>
  </conditionalFormatting>
  <conditionalFormatting sqref="BP20">
    <cfRule type="expression" priority="85" dxfId="98" stopIfTrue="1">
      <formula>$M20=■</formula>
    </cfRule>
  </conditionalFormatting>
  <conditionalFormatting sqref="BT20">
    <cfRule type="expression" priority="84" dxfId="98" stopIfTrue="1">
      <formula>$M20=■</formula>
    </cfRule>
  </conditionalFormatting>
  <conditionalFormatting sqref="BS20">
    <cfRule type="expression" priority="83" dxfId="98" stopIfTrue="1">
      <formula>$M20=■</formula>
    </cfRule>
  </conditionalFormatting>
  <conditionalFormatting sqref="BW20">
    <cfRule type="expression" priority="82" dxfId="98" stopIfTrue="1">
      <formula>$M20=■</formula>
    </cfRule>
  </conditionalFormatting>
  <conditionalFormatting sqref="BV20">
    <cfRule type="expression" priority="81" dxfId="98" stopIfTrue="1">
      <formula>$M20=■</formula>
    </cfRule>
  </conditionalFormatting>
  <conditionalFormatting sqref="BZ20">
    <cfRule type="expression" priority="80" dxfId="98" stopIfTrue="1">
      <formula>$M20=■</formula>
    </cfRule>
  </conditionalFormatting>
  <conditionalFormatting sqref="BY20">
    <cfRule type="expression" priority="79" dxfId="98" stopIfTrue="1">
      <formula>$M20=■</formula>
    </cfRule>
  </conditionalFormatting>
  <conditionalFormatting sqref="U20">
    <cfRule type="expression" priority="78" dxfId="98" stopIfTrue="1">
      <formula>$M20=■</formula>
    </cfRule>
  </conditionalFormatting>
  <conditionalFormatting sqref="X20">
    <cfRule type="expression" priority="77" dxfId="98" stopIfTrue="1">
      <formula>$M20=■</formula>
    </cfRule>
  </conditionalFormatting>
  <conditionalFormatting sqref="AA20">
    <cfRule type="expression" priority="76" dxfId="98" stopIfTrue="1">
      <formula>$M20=■</formula>
    </cfRule>
  </conditionalFormatting>
  <conditionalFormatting sqref="AD20">
    <cfRule type="expression" priority="75" dxfId="98" stopIfTrue="1">
      <formula>$M20=■</formula>
    </cfRule>
  </conditionalFormatting>
  <conditionalFormatting sqref="AJ21">
    <cfRule type="expression" priority="74" dxfId="41" stopIfTrue="1">
      <formula>AJ21&lt;&gt;ROUND(AJ21,0)</formula>
    </cfRule>
  </conditionalFormatting>
  <conditionalFormatting sqref="AM21">
    <cfRule type="expression" priority="73" dxfId="41" stopIfTrue="1">
      <formula>AM21&lt;&gt;ROUND(AM21,0)</formula>
    </cfRule>
  </conditionalFormatting>
  <conditionalFormatting sqref="AP21">
    <cfRule type="expression" priority="72" dxfId="41" stopIfTrue="1">
      <formula>AP21&lt;&gt;ROUND(AP21,0)</formula>
    </cfRule>
  </conditionalFormatting>
  <conditionalFormatting sqref="AS21">
    <cfRule type="expression" priority="71" dxfId="41" stopIfTrue="1">
      <formula>AS21&lt;&gt;ROUND(AS21,0)</formula>
    </cfRule>
  </conditionalFormatting>
  <conditionalFormatting sqref="BG21:BH21">
    <cfRule type="expression" priority="70" dxfId="41" stopIfTrue="1">
      <formula>BG21&lt;&gt;ROUND(BG21,0)</formula>
    </cfRule>
  </conditionalFormatting>
  <conditionalFormatting sqref="BJ21:BK21">
    <cfRule type="expression" priority="69" dxfId="41" stopIfTrue="1">
      <formula>BJ21&lt;&gt;ROUND(BJ21,0)</formula>
    </cfRule>
  </conditionalFormatting>
  <conditionalFormatting sqref="BM21:BN21">
    <cfRule type="expression" priority="68" dxfId="41" stopIfTrue="1">
      <formula>BM21&lt;&gt;ROUND(BM21,0)</formula>
    </cfRule>
  </conditionalFormatting>
  <conditionalFormatting sqref="BP21:BQ21">
    <cfRule type="expression" priority="67" dxfId="41" stopIfTrue="1">
      <formula>BP21&lt;&gt;ROUND(BP21,0)</formula>
    </cfRule>
  </conditionalFormatting>
  <conditionalFormatting sqref="BS21:BT21">
    <cfRule type="expression" priority="66" dxfId="41" stopIfTrue="1">
      <formula>BS21&lt;&gt;ROUND(BS21,0)</formula>
    </cfRule>
  </conditionalFormatting>
  <conditionalFormatting sqref="BV21:BW21">
    <cfRule type="expression" priority="65" dxfId="41" stopIfTrue="1">
      <formula>BV21&lt;&gt;ROUND(BV21,0)</formula>
    </cfRule>
  </conditionalFormatting>
  <conditionalFormatting sqref="BY21:BZ21">
    <cfRule type="expression" priority="64" dxfId="41" stopIfTrue="1">
      <formula>BY21&lt;&gt;ROUND(BY21,0)</formula>
    </cfRule>
  </conditionalFormatting>
  <conditionalFormatting sqref="AJ22">
    <cfRule type="expression" priority="63" dxfId="41" stopIfTrue="1">
      <formula>AJ22&lt;&gt;ROUND(AJ22,0)</formula>
    </cfRule>
  </conditionalFormatting>
  <conditionalFormatting sqref="AM22">
    <cfRule type="expression" priority="62" dxfId="41" stopIfTrue="1">
      <formula>AM22&lt;&gt;ROUND(AM22,0)</formula>
    </cfRule>
  </conditionalFormatting>
  <conditionalFormatting sqref="AP22">
    <cfRule type="expression" priority="61" dxfId="41" stopIfTrue="1">
      <formula>AP22&lt;&gt;ROUND(AP22,0)</formula>
    </cfRule>
  </conditionalFormatting>
  <conditionalFormatting sqref="AS22">
    <cfRule type="expression" priority="60" dxfId="41" stopIfTrue="1">
      <formula>AS22&lt;&gt;ROUND(AS22,0)</formula>
    </cfRule>
  </conditionalFormatting>
  <conditionalFormatting sqref="AY22">
    <cfRule type="expression" priority="59" dxfId="41" stopIfTrue="1">
      <formula>AY22&lt;&gt;ROUND(AY22,0)</formula>
    </cfRule>
  </conditionalFormatting>
  <conditionalFormatting sqref="BB22">
    <cfRule type="expression" priority="58" dxfId="41" stopIfTrue="1">
      <formula>BB22&lt;&gt;ROUND(BB22,0)</formula>
    </cfRule>
  </conditionalFormatting>
  <conditionalFormatting sqref="BE22">
    <cfRule type="expression" priority="57" dxfId="41" stopIfTrue="1">
      <formula>BE22&lt;&gt;ROUND(BE22,0)</formula>
    </cfRule>
  </conditionalFormatting>
  <conditionalFormatting sqref="BH22">
    <cfRule type="expression" priority="56" dxfId="41" stopIfTrue="1">
      <formula>BH22&lt;&gt;ROUND(BH22,0)</formula>
    </cfRule>
  </conditionalFormatting>
  <conditionalFormatting sqref="BK22">
    <cfRule type="expression" priority="55" dxfId="41" stopIfTrue="1">
      <formula>BK22&lt;&gt;ROUND(BK22,0)</formula>
    </cfRule>
  </conditionalFormatting>
  <conditionalFormatting sqref="BN22">
    <cfRule type="expression" priority="54" dxfId="41" stopIfTrue="1">
      <formula>BN22&lt;&gt;ROUND(BN22,0)</formula>
    </cfRule>
  </conditionalFormatting>
  <conditionalFormatting sqref="BQ22">
    <cfRule type="expression" priority="53" dxfId="41" stopIfTrue="1">
      <formula>BQ22&lt;&gt;ROUND(BQ22,0)</formula>
    </cfRule>
  </conditionalFormatting>
  <conditionalFormatting sqref="BT22">
    <cfRule type="expression" priority="52" dxfId="41" stopIfTrue="1">
      <formula>BT22&lt;&gt;ROUND(BT22,0)</formula>
    </cfRule>
  </conditionalFormatting>
  <conditionalFormatting sqref="BW22">
    <cfRule type="expression" priority="51" dxfId="41" stopIfTrue="1">
      <formula>BW22&lt;&gt;ROUND(BW22,0)</formula>
    </cfRule>
  </conditionalFormatting>
  <conditionalFormatting sqref="BZ22">
    <cfRule type="expression" priority="50" dxfId="41" stopIfTrue="1">
      <formula>BZ22&lt;&gt;ROUND(BZ22,0)</formula>
    </cfRule>
  </conditionalFormatting>
  <conditionalFormatting sqref="I22:I59">
    <cfRule type="expression" priority="48" dxfId="41" stopIfTrue="1">
      <formula>I22&lt;&gt;ROUND(I22,0)</formula>
    </cfRule>
  </conditionalFormatting>
  <conditionalFormatting sqref="N19:P19">
    <cfRule type="expression" priority="47" dxfId="30" stopIfTrue="1">
      <formula>$M$19="■"</formula>
    </cfRule>
  </conditionalFormatting>
  <conditionalFormatting sqref="N20:P20">
    <cfRule type="expression" priority="46" dxfId="30" stopIfTrue="1">
      <formula>$M$20="■"</formula>
    </cfRule>
  </conditionalFormatting>
  <conditionalFormatting sqref="N21:P21">
    <cfRule type="expression" priority="44" dxfId="30" stopIfTrue="1">
      <formula>$M$21="■"</formula>
    </cfRule>
  </conditionalFormatting>
  <conditionalFormatting sqref="N22:P22">
    <cfRule type="expression" priority="43" dxfId="30" stopIfTrue="1">
      <formula>$M$22="■"</formula>
    </cfRule>
  </conditionalFormatting>
  <conditionalFormatting sqref="N23:P23">
    <cfRule type="expression" priority="42" dxfId="30" stopIfTrue="1">
      <formula>$M$23="■"</formula>
    </cfRule>
  </conditionalFormatting>
  <conditionalFormatting sqref="N24:P24">
    <cfRule type="expression" priority="41" dxfId="30" stopIfTrue="1">
      <formula>$M$24="■"</formula>
    </cfRule>
  </conditionalFormatting>
  <conditionalFormatting sqref="N25:P25">
    <cfRule type="expression" priority="40" dxfId="30" stopIfTrue="1">
      <formula>$M$25="■"</formula>
    </cfRule>
  </conditionalFormatting>
  <conditionalFormatting sqref="N26:P26">
    <cfRule type="expression" priority="39" dxfId="30" stopIfTrue="1">
      <formula>$M$26="■"</formula>
    </cfRule>
  </conditionalFormatting>
  <conditionalFormatting sqref="N27:P27">
    <cfRule type="expression" priority="38" dxfId="30" stopIfTrue="1">
      <formula>$M$27="■"</formula>
    </cfRule>
  </conditionalFormatting>
  <conditionalFormatting sqref="N28:P28">
    <cfRule type="expression" priority="37" dxfId="30" stopIfTrue="1">
      <formula>$M$28="■"</formula>
    </cfRule>
  </conditionalFormatting>
  <conditionalFormatting sqref="N29:P29">
    <cfRule type="expression" priority="36" dxfId="30" stopIfTrue="1">
      <formula>$M$29="■"</formula>
    </cfRule>
  </conditionalFormatting>
  <conditionalFormatting sqref="N30:P30">
    <cfRule type="expression" priority="35" dxfId="30" stopIfTrue="1">
      <formula>$M$30="■"</formula>
    </cfRule>
  </conditionalFormatting>
  <conditionalFormatting sqref="N31:P31">
    <cfRule type="expression" priority="34" dxfId="30" stopIfTrue="1">
      <formula>$M$31="■"</formula>
    </cfRule>
  </conditionalFormatting>
  <conditionalFormatting sqref="N32:P32">
    <cfRule type="expression" priority="33" dxfId="30" stopIfTrue="1">
      <formula>$M$32="■"</formula>
    </cfRule>
  </conditionalFormatting>
  <conditionalFormatting sqref="N33:P33">
    <cfRule type="expression" priority="32" dxfId="30" stopIfTrue="1">
      <formula>$M$33="■"</formula>
    </cfRule>
  </conditionalFormatting>
  <conditionalFormatting sqref="N34:P34">
    <cfRule type="expression" priority="31" dxfId="30" stopIfTrue="1">
      <formula>$M$34="■"</formula>
    </cfRule>
  </conditionalFormatting>
  <conditionalFormatting sqref="N35:P35">
    <cfRule type="expression" priority="30" dxfId="30" stopIfTrue="1">
      <formula>$M$35="■"</formula>
    </cfRule>
  </conditionalFormatting>
  <conditionalFormatting sqref="N36:P36">
    <cfRule type="expression" priority="29" dxfId="30" stopIfTrue="1">
      <formula>$M$36="■"</formula>
    </cfRule>
  </conditionalFormatting>
  <conditionalFormatting sqref="N37:P37">
    <cfRule type="expression" priority="28" dxfId="30" stopIfTrue="1">
      <formula>$M$37="■"</formula>
    </cfRule>
  </conditionalFormatting>
  <conditionalFormatting sqref="N38:P38">
    <cfRule type="expression" priority="27" dxfId="30" stopIfTrue="1">
      <formula>$M$38="■"</formula>
    </cfRule>
  </conditionalFormatting>
  <conditionalFormatting sqref="N39:P39">
    <cfRule type="expression" priority="26" dxfId="30" stopIfTrue="1">
      <formula>$M$39="■"</formula>
    </cfRule>
  </conditionalFormatting>
  <conditionalFormatting sqref="N40:P40">
    <cfRule type="expression" priority="25" dxfId="30" stopIfTrue="1">
      <formula>$M$40="■"</formula>
    </cfRule>
  </conditionalFormatting>
  <conditionalFormatting sqref="N41:P41">
    <cfRule type="expression" priority="24" dxfId="30" stopIfTrue="1">
      <formula>$M$41="■"</formula>
    </cfRule>
  </conditionalFormatting>
  <conditionalFormatting sqref="N42:P42">
    <cfRule type="expression" priority="23" dxfId="30" stopIfTrue="1">
      <formula>$M$42="■"</formula>
    </cfRule>
  </conditionalFormatting>
  <conditionalFormatting sqref="N43:P43">
    <cfRule type="expression" priority="22" dxfId="30" stopIfTrue="1">
      <formula>$M$43="■"</formula>
    </cfRule>
  </conditionalFormatting>
  <conditionalFormatting sqref="N44:P44">
    <cfRule type="expression" priority="21" dxfId="30" stopIfTrue="1">
      <formula>$M$44="■"</formula>
    </cfRule>
  </conditionalFormatting>
  <conditionalFormatting sqref="N45:P45">
    <cfRule type="expression" priority="20" dxfId="30" stopIfTrue="1">
      <formula>$M$45="■"</formula>
    </cfRule>
  </conditionalFormatting>
  <conditionalFormatting sqref="N46:P46">
    <cfRule type="expression" priority="19" dxfId="30" stopIfTrue="1">
      <formula>$M$46="■"</formula>
    </cfRule>
  </conditionalFormatting>
  <conditionalFormatting sqref="N47:P47">
    <cfRule type="expression" priority="18" dxfId="30" stopIfTrue="1">
      <formula>$M$47="■"</formula>
    </cfRule>
  </conditionalFormatting>
  <conditionalFormatting sqref="N49:P49">
    <cfRule type="expression" priority="17" dxfId="30" stopIfTrue="1">
      <formula>$M$49="■"</formula>
    </cfRule>
  </conditionalFormatting>
  <conditionalFormatting sqref="J21:J58">
    <cfRule type="expression" priority="15" dxfId="41" stopIfTrue="1">
      <formula>J21&lt;&gt;ROUND(J21,0)</formula>
    </cfRule>
  </conditionalFormatting>
  <conditionalFormatting sqref="N48:P48">
    <cfRule type="expression" priority="14" dxfId="30" stopIfTrue="1">
      <formula>$M$48="■"</formula>
    </cfRule>
  </conditionalFormatting>
  <conditionalFormatting sqref="N50:P50">
    <cfRule type="expression" priority="13" dxfId="30" stopIfTrue="1">
      <formula>$M$50="■"</formula>
    </cfRule>
  </conditionalFormatting>
  <conditionalFormatting sqref="N51:P51">
    <cfRule type="expression" priority="12" dxfId="30" stopIfTrue="1">
      <formula>$M$51="■"</formula>
    </cfRule>
  </conditionalFormatting>
  <conditionalFormatting sqref="N52:P52">
    <cfRule type="expression" priority="11" dxfId="30" stopIfTrue="1">
      <formula>$M$52="■"</formula>
    </cfRule>
  </conditionalFormatting>
  <conditionalFormatting sqref="N53:P53">
    <cfRule type="expression" priority="10" dxfId="30" stopIfTrue="1">
      <formula>$M$53="■"</formula>
    </cfRule>
  </conditionalFormatting>
  <conditionalFormatting sqref="N54:P54">
    <cfRule type="expression" priority="9" dxfId="30" stopIfTrue="1">
      <formula>$M$54="■"</formula>
    </cfRule>
  </conditionalFormatting>
  <conditionalFormatting sqref="N55:P55">
    <cfRule type="expression" priority="8" dxfId="30" stopIfTrue="1">
      <formula>$M$55="■"</formula>
    </cfRule>
  </conditionalFormatting>
  <conditionalFormatting sqref="N56:P56">
    <cfRule type="expression" priority="7" dxfId="30" stopIfTrue="1">
      <formula>$M$56="■"</formula>
    </cfRule>
  </conditionalFormatting>
  <conditionalFormatting sqref="N57:P57">
    <cfRule type="expression" priority="6" dxfId="30" stopIfTrue="1">
      <formula>$M$57="■"</formula>
    </cfRule>
  </conditionalFormatting>
  <conditionalFormatting sqref="N58:P58">
    <cfRule type="expression" priority="5" dxfId="30" stopIfTrue="1">
      <formula>$M$58="■"</formula>
    </cfRule>
  </conditionalFormatting>
  <conditionalFormatting sqref="N59:P59">
    <cfRule type="expression" priority="4" dxfId="30" stopIfTrue="1">
      <formula>$M$59="■"</formula>
    </cfRule>
  </conditionalFormatting>
  <conditionalFormatting sqref="CB71:CC71">
    <cfRule type="expression" priority="3" dxfId="29" stopIfTrue="1">
      <formula>$CB$71+$CC$71&lt;&gt;$H$71</formula>
    </cfRule>
  </conditionalFormatting>
  <conditionalFormatting sqref="CB72:CC72">
    <cfRule type="expression" priority="2" dxfId="27" stopIfTrue="1">
      <formula>$CB$72+$CC$72&lt;&gt;$H$72</formula>
    </cfRule>
  </conditionalFormatting>
  <conditionalFormatting sqref="CB73:CC73">
    <cfRule type="expression" priority="1" dxfId="27" stopIfTrue="1">
      <formula>$CB$73+$CC$73&lt;&gt;$H$73</formula>
    </cfRule>
  </conditionalFormatting>
  <dataValidations count="2">
    <dataValidation type="list" allowBlank="1" showDropDown="1" showInputMessage="1" sqref="N19:N59">
      <formula1>$M$86:$M$87</formula1>
    </dataValidation>
    <dataValidation type="list" allowBlank="1" showInputMessage="1" showErrorMessage="1" sqref="M19:M59">
      <formula1>$M$86:$M$87</formula1>
    </dataValidation>
  </dataValidations>
  <printOptions horizontalCentered="1"/>
  <pageMargins left="0.11811023622047245" right="0.11811023622047245" top="0.2362204724409449" bottom="0.31496062992125984" header="0" footer="0"/>
  <pageSetup fitToHeight="0" fitToWidth="1" horizontalDpi="600" verticalDpi="600" orientation="landscape" paperSize="9" scale="29" r:id="rId3"/>
  <legacyDrawing r:id="rId2"/>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BT44"/>
  <sheetViews>
    <sheetView showGridLines="0" view="pageBreakPreview" zoomScale="80" zoomScaleNormal="50" zoomScaleSheetLayoutView="80" zoomScalePageLayoutView="0" workbookViewId="0" topLeftCell="D28">
      <selection activeCell="L11" sqref="L11"/>
    </sheetView>
  </sheetViews>
  <sheetFormatPr defaultColWidth="13.00390625" defaultRowHeight="15"/>
  <cols>
    <col min="1" max="1" width="1.57421875" style="103" customWidth="1"/>
    <col min="2" max="2" width="6.00390625" style="103" customWidth="1"/>
    <col min="3" max="4" width="2.57421875" style="103" customWidth="1"/>
    <col min="5" max="5" width="7.00390625" style="103" customWidth="1"/>
    <col min="6" max="6" width="6.57421875" style="103" customWidth="1"/>
    <col min="7" max="7" width="27.57421875" style="103" customWidth="1"/>
    <col min="8" max="8" width="3.57421875" style="103" customWidth="1"/>
    <col min="9" max="9" width="17.57421875" style="103" customWidth="1"/>
    <col min="10" max="10" width="18.140625" style="103" customWidth="1"/>
    <col min="11" max="11" width="8.140625" style="103" customWidth="1"/>
    <col min="12" max="17" width="9.57421875" style="103" customWidth="1"/>
    <col min="18" max="18" width="7.57421875" style="103" customWidth="1"/>
    <col min="19" max="19" width="11.57421875" style="103" customWidth="1"/>
    <col min="20" max="21" width="9.57421875" style="103" customWidth="1"/>
    <col min="22" max="24" width="9.57421875" style="103" hidden="1" customWidth="1"/>
    <col min="25" max="25" width="3.57421875" style="103" customWidth="1"/>
    <col min="26" max="26" width="12.57421875" style="103" customWidth="1"/>
    <col min="27" max="27" width="3.57421875" style="103" customWidth="1"/>
    <col min="28" max="32" width="12.57421875" style="103" customWidth="1"/>
    <col min="33" max="34" width="2.57421875" style="103" customWidth="1"/>
    <col min="35" max="60" width="12.57421875" style="103" customWidth="1"/>
    <col min="61" max="62" width="14.57421875" style="103" customWidth="1"/>
    <col min="63" max="63" width="1.421875" style="103" customWidth="1"/>
    <col min="64" max="64" width="1.57421875" style="103" customWidth="1"/>
    <col min="65" max="65" width="7.57421875" style="103" customWidth="1"/>
    <col min="66" max="66" width="20.57421875" style="103" customWidth="1"/>
    <col min="67" max="67" width="4.57421875" style="103" customWidth="1"/>
    <col min="68" max="68" width="3.57421875" style="103" customWidth="1"/>
    <col min="69" max="69" width="11.8515625" style="103" customWidth="1"/>
    <col min="70" max="16384" width="13.00390625" style="103" customWidth="1"/>
  </cols>
  <sheetData>
    <row r="1" ht="18" customHeight="1">
      <c r="A1" s="113"/>
    </row>
    <row r="2" spans="9:66" ht="9.75" customHeight="1">
      <c r="I2" s="112"/>
      <c r="J2" s="111"/>
      <c r="K2" s="752"/>
      <c r="L2" s="752"/>
      <c r="M2" s="254"/>
      <c r="N2" s="254"/>
      <c r="O2" s="254"/>
      <c r="P2" s="254"/>
      <c r="Q2" s="254"/>
      <c r="R2" s="254"/>
      <c r="S2" s="254"/>
      <c r="T2" s="254"/>
      <c r="U2" s="254"/>
      <c r="V2" s="254"/>
      <c r="W2" s="254"/>
      <c r="X2" s="254"/>
      <c r="Y2" s="254"/>
      <c r="Z2" s="254"/>
      <c r="AA2" s="254"/>
      <c r="AF2" s="938" t="s">
        <v>93</v>
      </c>
      <c r="BI2" s="1160"/>
      <c r="BJ2" s="489"/>
      <c r="BK2" s="490"/>
      <c r="BL2" s="490"/>
      <c r="BM2" s="489"/>
      <c r="BN2" s="489"/>
    </row>
    <row r="3" spans="6:66" ht="24.75" customHeight="1">
      <c r="F3" s="392" t="s">
        <v>138</v>
      </c>
      <c r="G3" s="392"/>
      <c r="I3" s="253" t="s">
        <v>71</v>
      </c>
      <c r="J3" s="252">
        <v>10</v>
      </c>
      <c r="K3" s="110">
        <f>+J3/100</f>
        <v>0.1</v>
      </c>
      <c r="L3" s="110">
        <f>1+J3/100</f>
        <v>1.1</v>
      </c>
      <c r="M3" s="110"/>
      <c r="N3" s="110"/>
      <c r="O3" s="110"/>
      <c r="P3" s="110"/>
      <c r="Q3" s="110"/>
      <c r="R3" s="110"/>
      <c r="S3" s="110"/>
      <c r="T3" s="110"/>
      <c r="U3" s="110"/>
      <c r="V3" s="110"/>
      <c r="W3" s="110"/>
      <c r="X3" s="110"/>
      <c r="Y3" s="110"/>
      <c r="Z3" s="110"/>
      <c r="AA3" s="1164" t="s">
        <v>69</v>
      </c>
      <c r="AB3" s="1164"/>
      <c r="AC3" s="999" t="str">
        <f>'按分表'!F5</f>
        <v>R06S</v>
      </c>
      <c r="AD3" s="1001"/>
      <c r="AE3" s="109"/>
      <c r="AF3" s="93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160"/>
      <c r="BJ3" s="489"/>
      <c r="BK3" s="490"/>
      <c r="BL3" s="490"/>
      <c r="BM3" s="489"/>
      <c r="BN3" s="489"/>
    </row>
    <row r="4" spans="5:63" ht="9.75" customHeight="1">
      <c r="E4" s="107"/>
      <c r="J4" s="106"/>
      <c r="K4" s="105"/>
      <c r="L4" s="105"/>
      <c r="M4" s="105"/>
      <c r="N4" s="105"/>
      <c r="O4" s="105"/>
      <c r="P4" s="105"/>
      <c r="Q4" s="105"/>
      <c r="R4" s="105"/>
      <c r="S4" s="105"/>
      <c r="T4" s="105"/>
      <c r="U4" s="105"/>
      <c r="V4" s="105"/>
      <c r="W4" s="105"/>
      <c r="X4" s="105"/>
      <c r="Y4" s="105"/>
      <c r="Z4" s="105"/>
      <c r="AA4" s="105"/>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5"/>
      <c r="BJ4" s="105"/>
      <c r="BK4" s="104"/>
    </row>
    <row r="5" spans="4:63" ht="24.75" customHeight="1">
      <c r="D5" s="217"/>
      <c r="E5" s="217"/>
      <c r="F5" s="217"/>
      <c r="G5" s="217"/>
      <c r="H5" s="217"/>
      <c r="I5" s="217"/>
      <c r="J5" s="217"/>
      <c r="K5" s="217"/>
      <c r="L5" s="217"/>
      <c r="M5" s="217"/>
      <c r="N5" s="217"/>
      <c r="O5" s="217"/>
      <c r="P5" s="217"/>
      <c r="Q5" s="217"/>
      <c r="R5" s="217"/>
      <c r="S5" s="217"/>
      <c r="T5" s="217"/>
      <c r="U5" s="217"/>
      <c r="V5" s="217"/>
      <c r="W5" s="217"/>
      <c r="X5" s="217"/>
      <c r="Y5" s="217"/>
      <c r="Z5" s="217"/>
      <c r="AA5" s="1164" t="s">
        <v>68</v>
      </c>
      <c r="AB5" s="1164"/>
      <c r="AC5" s="999">
        <f>'按分表'!F7</f>
        <v>0</v>
      </c>
      <c r="AD5" s="1165"/>
      <c r="AE5" s="1165"/>
      <c r="AF5" s="1166"/>
      <c r="AG5" s="1148"/>
      <c r="AH5" s="1148"/>
      <c r="AI5" s="328"/>
      <c r="AJ5" s="328"/>
      <c r="AK5" s="328"/>
      <c r="AL5" s="328"/>
      <c r="AM5" s="328"/>
      <c r="AN5" s="328"/>
      <c r="AO5" s="328"/>
      <c r="AP5" s="328"/>
      <c r="AQ5" s="328"/>
      <c r="AR5" s="328"/>
      <c r="AS5" s="328"/>
      <c r="AT5" s="328"/>
      <c r="AU5" s="328"/>
      <c r="AV5" s="328"/>
      <c r="AW5" s="328"/>
      <c r="AX5" s="328"/>
      <c r="AY5" s="328"/>
      <c r="AZ5" s="328"/>
      <c r="BA5" s="328"/>
      <c r="BB5" s="328"/>
      <c r="BC5" s="328"/>
      <c r="BD5" s="328"/>
      <c r="BE5" s="328"/>
      <c r="BF5" s="328"/>
      <c r="BG5" s="328"/>
      <c r="BH5" s="328"/>
      <c r="BI5" s="1148"/>
      <c r="BJ5" s="1148"/>
      <c r="BK5" s="217"/>
    </row>
    <row r="6" spans="6:67" s="114" customFormat="1" ht="18" customHeight="1">
      <c r="F6" s="108" t="s">
        <v>94</v>
      </c>
      <c r="G6" s="108"/>
      <c r="H6" s="255"/>
      <c r="I6" s="265"/>
      <c r="J6" s="256"/>
      <c r="K6" s="257"/>
      <c r="L6" s="257"/>
      <c r="M6" s="257"/>
      <c r="N6" s="257"/>
      <c r="O6" s="257"/>
      <c r="P6" s="257"/>
      <c r="Q6" s="257"/>
      <c r="R6" s="257"/>
      <c r="S6" s="257"/>
      <c r="T6" s="257"/>
      <c r="U6" s="257"/>
      <c r="V6" s="257"/>
      <c r="W6" s="257"/>
      <c r="X6" s="257"/>
      <c r="Y6" s="257"/>
      <c r="Z6" s="257"/>
      <c r="AA6" s="257"/>
      <c r="AB6" s="258"/>
      <c r="AC6" s="258"/>
      <c r="AD6" s="259"/>
      <c r="AE6" s="258"/>
      <c r="AF6" s="258"/>
      <c r="AG6" s="259"/>
      <c r="AH6" s="258"/>
      <c r="AI6" s="258"/>
      <c r="AJ6" s="259"/>
      <c r="AK6" s="258"/>
      <c r="AL6" s="258"/>
      <c r="AM6" s="259"/>
      <c r="AN6" s="258"/>
      <c r="AO6" s="258"/>
      <c r="AP6" s="259"/>
      <c r="AQ6" s="258"/>
      <c r="AR6" s="258"/>
      <c r="AS6" s="259"/>
      <c r="AT6" s="258"/>
      <c r="AU6" s="258"/>
      <c r="AV6" s="259"/>
      <c r="AW6" s="258"/>
      <c r="AX6" s="258"/>
      <c r="AY6" s="259"/>
      <c r="AZ6" s="258"/>
      <c r="BA6" s="258"/>
      <c r="BB6" s="259"/>
      <c r="BC6" s="258"/>
      <c r="BD6" s="258"/>
      <c r="BE6" s="259"/>
      <c r="BF6" s="258"/>
      <c r="BG6" s="258"/>
      <c r="BH6" s="259"/>
      <c r="BI6" s="260"/>
      <c r="BJ6" s="260"/>
      <c r="BK6" s="117"/>
      <c r="BO6" s="115"/>
    </row>
    <row r="7" spans="5:67" s="114" customFormat="1" ht="9.75" customHeight="1">
      <c r="E7" s="108"/>
      <c r="F7" s="255"/>
      <c r="G7" s="255"/>
      <c r="H7" s="255"/>
      <c r="I7" s="265"/>
      <c r="J7" s="256"/>
      <c r="K7" s="257"/>
      <c r="L7" s="257"/>
      <c r="M7" s="257"/>
      <c r="N7" s="257"/>
      <c r="O7" s="257"/>
      <c r="P7" s="257"/>
      <c r="Q7" s="257"/>
      <c r="R7" s="257"/>
      <c r="S7" s="257"/>
      <c r="T7" s="257"/>
      <c r="U7" s="257"/>
      <c r="V7" s="257"/>
      <c r="W7" s="257"/>
      <c r="X7" s="257"/>
      <c r="Y7" s="257"/>
      <c r="Z7" s="257"/>
      <c r="AA7" s="257"/>
      <c r="AB7" s="258"/>
      <c r="AC7" s="258"/>
      <c r="AD7" s="259"/>
      <c r="AE7" s="258"/>
      <c r="AF7" s="258"/>
      <c r="AG7" s="259"/>
      <c r="AH7" s="258"/>
      <c r="AI7" s="258"/>
      <c r="AJ7" s="259"/>
      <c r="AK7" s="258"/>
      <c r="AL7" s="258"/>
      <c r="AM7" s="259"/>
      <c r="AN7" s="258"/>
      <c r="AO7" s="258"/>
      <c r="AP7" s="259"/>
      <c r="AQ7" s="258"/>
      <c r="AR7" s="258"/>
      <c r="AS7" s="259"/>
      <c r="AT7" s="258"/>
      <c r="AU7" s="258"/>
      <c r="AV7" s="259"/>
      <c r="AW7" s="258"/>
      <c r="AX7" s="258"/>
      <c r="AY7" s="259"/>
      <c r="AZ7" s="258"/>
      <c r="BA7" s="258"/>
      <c r="BB7" s="259"/>
      <c r="BC7" s="258"/>
      <c r="BD7" s="258"/>
      <c r="BE7" s="259"/>
      <c r="BF7" s="258"/>
      <c r="BG7" s="258"/>
      <c r="BH7" s="259"/>
      <c r="BI7" s="260"/>
      <c r="BJ7" s="260"/>
      <c r="BK7" s="117"/>
      <c r="BO7" s="115"/>
    </row>
    <row r="8" spans="5:67" s="114" customFormat="1" ht="18" customHeight="1">
      <c r="E8" s="255"/>
      <c r="F8" s="266" t="s">
        <v>95</v>
      </c>
      <c r="G8" s="266"/>
      <c r="H8" s="266"/>
      <c r="I8" s="265"/>
      <c r="J8" s="256"/>
      <c r="K8" s="257"/>
      <c r="L8" s="257"/>
      <c r="M8" s="257"/>
      <c r="N8" s="257"/>
      <c r="O8" s="257"/>
      <c r="P8" s="257"/>
      <c r="Q8" s="257"/>
      <c r="R8" s="257"/>
      <c r="S8" s="257"/>
      <c r="T8" s="257"/>
      <c r="U8" s="600" t="s">
        <v>333</v>
      </c>
      <c r="V8" s="257"/>
      <c r="W8" s="257"/>
      <c r="X8" s="257"/>
      <c r="Y8" s="599" t="s">
        <v>333</v>
      </c>
      <c r="Z8" s="257"/>
      <c r="AA8" s="257"/>
      <c r="AB8" s="258"/>
      <c r="AC8" s="258"/>
      <c r="AD8" s="259"/>
      <c r="AE8" s="258"/>
      <c r="AF8" s="258"/>
      <c r="AG8" s="259"/>
      <c r="AH8" s="258"/>
      <c r="AI8" s="258"/>
      <c r="AJ8" s="259"/>
      <c r="AK8" s="258"/>
      <c r="AL8" s="258"/>
      <c r="AM8" s="259"/>
      <c r="AN8" s="258"/>
      <c r="AO8" s="258"/>
      <c r="AP8" s="259"/>
      <c r="AQ8" s="258"/>
      <c r="AR8" s="258"/>
      <c r="AS8" s="259"/>
      <c r="AT8" s="258"/>
      <c r="AU8" s="258"/>
      <c r="AV8" s="259"/>
      <c r="AW8" s="258"/>
      <c r="AX8" s="258"/>
      <c r="AY8" s="259"/>
      <c r="AZ8" s="258"/>
      <c r="BA8" s="258"/>
      <c r="BB8" s="259"/>
      <c r="BC8" s="258"/>
      <c r="BD8" s="258"/>
      <c r="BE8" s="259"/>
      <c r="BF8" s="258"/>
      <c r="BG8" s="258"/>
      <c r="BH8" s="259"/>
      <c r="BI8" s="260"/>
      <c r="BJ8" s="260"/>
      <c r="BK8" s="117"/>
      <c r="BO8" s="115"/>
    </row>
    <row r="9" spans="5:32" s="114" customFormat="1" ht="54.75" customHeight="1">
      <c r="E9" s="1056" t="s">
        <v>98</v>
      </c>
      <c r="F9" s="1078"/>
      <c r="G9" s="1078"/>
      <c r="H9" s="1079"/>
      <c r="I9" s="1082" t="s">
        <v>96</v>
      </c>
      <c r="J9" s="1059" t="s">
        <v>283</v>
      </c>
      <c r="K9" s="1060"/>
      <c r="L9" s="1060"/>
      <c r="M9" s="1060"/>
      <c r="N9" s="1060"/>
      <c r="O9" s="1060"/>
      <c r="P9" s="1060"/>
      <c r="Q9" s="1061"/>
      <c r="R9" s="1161" t="s">
        <v>340</v>
      </c>
      <c r="S9" s="1162"/>
      <c r="T9" s="1162"/>
      <c r="U9" s="1162"/>
      <c r="V9" s="1162"/>
      <c r="W9" s="1162"/>
      <c r="X9" s="1163"/>
      <c r="Y9" s="1189" t="s">
        <v>284</v>
      </c>
      <c r="Z9" s="1190"/>
      <c r="AA9" s="1183" t="s">
        <v>139</v>
      </c>
      <c r="AB9" s="1184"/>
      <c r="AC9" s="1167" t="s">
        <v>97</v>
      </c>
      <c r="AD9" s="1168"/>
      <c r="AE9" s="1168"/>
      <c r="AF9" s="1073"/>
    </row>
    <row r="10" spans="5:32" s="114" customFormat="1" ht="39.75" customHeight="1">
      <c r="E10" s="1057"/>
      <c r="F10" s="1080"/>
      <c r="G10" s="1080"/>
      <c r="H10" s="1081"/>
      <c r="I10" s="1083"/>
      <c r="J10" s="1062"/>
      <c r="K10" s="1063"/>
      <c r="L10" s="1063"/>
      <c r="M10" s="1063"/>
      <c r="N10" s="1063"/>
      <c r="O10" s="1063"/>
      <c r="P10" s="1063"/>
      <c r="Q10" s="1064"/>
      <c r="R10" s="468" t="s">
        <v>254</v>
      </c>
      <c r="S10" s="488">
        <f>5-COUNTBLANK(T11:X11)</f>
        <v>0</v>
      </c>
      <c r="T10" s="469" t="s">
        <v>255</v>
      </c>
      <c r="U10" s="470" t="s">
        <v>256</v>
      </c>
      <c r="V10" s="470" t="s">
        <v>257</v>
      </c>
      <c r="W10" s="470" t="s">
        <v>258</v>
      </c>
      <c r="X10" s="470" t="s">
        <v>259</v>
      </c>
      <c r="Y10" s="1191"/>
      <c r="Z10" s="1192"/>
      <c r="AA10" s="1185"/>
      <c r="AB10" s="1186"/>
      <c r="AC10" s="1169"/>
      <c r="AD10" s="1074"/>
      <c r="AE10" s="1074"/>
      <c r="AF10" s="1075"/>
    </row>
    <row r="11" spans="5:32" s="114" customFormat="1" ht="39.75" customHeight="1">
      <c r="E11" s="1057"/>
      <c r="F11" s="1072" t="s">
        <v>290</v>
      </c>
      <c r="G11" s="1072"/>
      <c r="H11" s="1073"/>
      <c r="I11" s="1118"/>
      <c r="J11" s="418" t="s">
        <v>253</v>
      </c>
      <c r="K11" s="327" t="s">
        <v>252</v>
      </c>
      <c r="L11" s="417"/>
      <c r="M11" s="1198" t="s">
        <v>281</v>
      </c>
      <c r="N11" s="1019" t="s">
        <v>288</v>
      </c>
      <c r="O11" s="1019" t="s">
        <v>266</v>
      </c>
      <c r="P11" s="1019" t="s">
        <v>267</v>
      </c>
      <c r="Q11" s="1021" t="s">
        <v>308</v>
      </c>
      <c r="R11" s="1137"/>
      <c r="S11" s="1138"/>
      <c r="T11" s="1153">
        <f>IF('按分表'!K15="","",RIGHT('按分表'!K15,LEN('按分表'!K15)-3))</f>
      </c>
      <c r="U11" s="1134">
        <f>IF('按分表'!L15="","",RIGHT('按分表'!L15,LEN('按分表'!L15)-3))</f>
      </c>
      <c r="V11" s="1134">
        <f>IF('按分表'!M15="","",RIGHT('按分表'!M15,LEN('按分表'!M15)-3))</f>
      </c>
      <c r="W11" s="1134">
        <f>IF('按分表'!N15="","",RIGHT('按分表'!N15,LEN('按分表'!N15)-3))</f>
      </c>
      <c r="X11" s="1195">
        <f>IF('按分表'!O15="","",RIGHT('按分表'!O15,LEN('按分表'!O15)-3))</f>
      </c>
      <c r="Y11" s="1156" t="s">
        <v>280</v>
      </c>
      <c r="Z11" s="1157"/>
      <c r="AA11" s="1185"/>
      <c r="AB11" s="1186"/>
      <c r="AC11" s="1169"/>
      <c r="AD11" s="1074"/>
      <c r="AE11" s="1074"/>
      <c r="AF11" s="1075"/>
    </row>
    <row r="12" spans="5:32" s="114" customFormat="1" ht="39.75" customHeight="1">
      <c r="E12" s="1057"/>
      <c r="F12" s="1074"/>
      <c r="G12" s="1074"/>
      <c r="H12" s="1075"/>
      <c r="I12" s="1119"/>
      <c r="J12" s="418" t="s">
        <v>291</v>
      </c>
      <c r="K12" s="327" t="s">
        <v>249</v>
      </c>
      <c r="L12" s="417"/>
      <c r="M12" s="1199"/>
      <c r="N12" s="1020"/>
      <c r="O12" s="1020"/>
      <c r="P12" s="1020"/>
      <c r="Q12" s="1022"/>
      <c r="R12" s="1139"/>
      <c r="S12" s="1140"/>
      <c r="T12" s="1154"/>
      <c r="U12" s="1135"/>
      <c r="V12" s="1135"/>
      <c r="W12" s="1135"/>
      <c r="X12" s="1196"/>
      <c r="Y12" s="1149" t="s">
        <v>321</v>
      </c>
      <c r="Z12" s="1150"/>
      <c r="AA12" s="1185"/>
      <c r="AB12" s="1186"/>
      <c r="AC12" s="1169"/>
      <c r="AD12" s="1074"/>
      <c r="AE12" s="1074"/>
      <c r="AF12" s="1075"/>
    </row>
    <row r="13" spans="5:32" s="114" customFormat="1" ht="39.75" customHeight="1">
      <c r="E13" s="1057"/>
      <c r="F13" s="1074"/>
      <c r="G13" s="1074"/>
      <c r="H13" s="1075"/>
      <c r="I13" s="1119"/>
      <c r="J13" s="418" t="s">
        <v>289</v>
      </c>
      <c r="K13" s="327" t="s">
        <v>250</v>
      </c>
      <c r="L13" s="417"/>
      <c r="M13" s="1199"/>
      <c r="N13" s="1020"/>
      <c r="O13" s="1020"/>
      <c r="P13" s="1020"/>
      <c r="Q13" s="1022"/>
      <c r="R13" s="1139"/>
      <c r="S13" s="1140"/>
      <c r="T13" s="1154"/>
      <c r="U13" s="1135"/>
      <c r="V13" s="1135"/>
      <c r="W13" s="1135"/>
      <c r="X13" s="1196"/>
      <c r="Y13" s="1158" t="s">
        <v>261</v>
      </c>
      <c r="Z13" s="1159"/>
      <c r="AA13" s="1185"/>
      <c r="AB13" s="1186"/>
      <c r="AC13" s="1169"/>
      <c r="AD13" s="1074"/>
      <c r="AE13" s="1074"/>
      <c r="AF13" s="1075"/>
    </row>
    <row r="14" spans="5:32" s="114" customFormat="1" ht="39.75" customHeight="1">
      <c r="E14" s="1057"/>
      <c r="F14" s="1074"/>
      <c r="G14" s="1074"/>
      <c r="H14" s="1075"/>
      <c r="I14" s="1119"/>
      <c r="J14" s="418" t="s">
        <v>310</v>
      </c>
      <c r="K14" s="327" t="s">
        <v>286</v>
      </c>
      <c r="L14" s="417"/>
      <c r="M14" s="1199"/>
      <c r="N14" s="1020"/>
      <c r="O14" s="1020"/>
      <c r="P14" s="1020"/>
      <c r="Q14" s="1022"/>
      <c r="R14" s="1139"/>
      <c r="S14" s="1140"/>
      <c r="T14" s="1154"/>
      <c r="U14" s="1135"/>
      <c r="V14" s="1135"/>
      <c r="W14" s="1135"/>
      <c r="X14" s="1196"/>
      <c r="Y14" s="1149" t="s">
        <v>321</v>
      </c>
      <c r="Z14" s="1150"/>
      <c r="AA14" s="1185"/>
      <c r="AB14" s="1186"/>
      <c r="AC14" s="1169"/>
      <c r="AD14" s="1074"/>
      <c r="AE14" s="1074"/>
      <c r="AF14" s="1075"/>
    </row>
    <row r="15" spans="5:32" s="114" customFormat="1" ht="39.75" customHeight="1">
      <c r="E15" s="1057"/>
      <c r="F15" s="1076"/>
      <c r="G15" s="1076"/>
      <c r="H15" s="1077"/>
      <c r="I15" s="1083"/>
      <c r="J15" s="418" t="s">
        <v>309</v>
      </c>
      <c r="K15" s="327" t="s">
        <v>251</v>
      </c>
      <c r="L15" s="487"/>
      <c r="M15" s="615"/>
      <c r="N15" s="616" t="s">
        <v>344</v>
      </c>
      <c r="O15" s="616" t="s">
        <v>343</v>
      </c>
      <c r="P15" s="616" t="s">
        <v>342</v>
      </c>
      <c r="Q15" s="617" t="s">
        <v>341</v>
      </c>
      <c r="R15" s="1141"/>
      <c r="S15" s="1142"/>
      <c r="T15" s="1155"/>
      <c r="U15" s="1136"/>
      <c r="V15" s="1136"/>
      <c r="W15" s="1136"/>
      <c r="X15" s="1197"/>
      <c r="Y15" s="1193">
        <f>IF(AND(Y12="■あり　□なし",Y14="■あり　□なし"),"60xa",IF(AND(Y12="■あり　□なし",Y14="□あり　■なし"),"40xa",IF(AND(Y12="□あり　■なし",Y14="■あり　□なし"),"20xa","")))</f>
      </c>
      <c r="Z15" s="1194"/>
      <c r="AA15" s="1185"/>
      <c r="AB15" s="1186"/>
      <c r="AC15" s="1169"/>
      <c r="AD15" s="1074"/>
      <c r="AE15" s="1074"/>
      <c r="AF15" s="1075"/>
    </row>
    <row r="16" spans="5:32" s="114" customFormat="1" ht="49.5" customHeight="1" thickBot="1">
      <c r="E16" s="1058"/>
      <c r="F16" s="1120" t="s">
        <v>145</v>
      </c>
      <c r="G16" s="1121"/>
      <c r="H16" s="473" t="s">
        <v>146</v>
      </c>
      <c r="I16" s="474"/>
      <c r="J16" s="475" t="s">
        <v>320</v>
      </c>
      <c r="K16" s="1070">
        <f>L12*100+L13*1500+L14*350+L15*350</f>
        <v>0</v>
      </c>
      <c r="L16" s="1071"/>
      <c r="M16" s="561"/>
      <c r="N16" s="613">
        <f>100*L12</f>
        <v>0</v>
      </c>
      <c r="O16" s="613">
        <f>1500*L13</f>
        <v>0</v>
      </c>
      <c r="P16" s="613">
        <f>350*L14</f>
        <v>0</v>
      </c>
      <c r="Q16" s="614">
        <f>350*L15</f>
        <v>0</v>
      </c>
      <c r="R16" s="1143" t="s">
        <v>260</v>
      </c>
      <c r="S16" s="1144"/>
      <c r="T16" s="478">
        <f>IF('按分表'!K15="","",10000)</f>
      </c>
      <c r="U16" s="479">
        <f>IF('按分表'!L15="","",10000)</f>
      </c>
      <c r="V16" s="479">
        <f>IF('按分表'!M15="","",10000)</f>
      </c>
      <c r="W16" s="479">
        <f>IF('按分表'!N15="","",10000)</f>
      </c>
      <c r="X16" s="480">
        <f>IF('按分表'!O15="","",10000)</f>
      </c>
      <c r="Y16" s="1151">
        <f>IF(Y12="■あり　□なし",40*L11,)+IF(Y14="■あり　□なし",20*L11,)</f>
        <v>0</v>
      </c>
      <c r="Z16" s="1152"/>
      <c r="AA16" s="1187"/>
      <c r="AB16" s="1188"/>
      <c r="AC16" s="1170"/>
      <c r="AD16" s="1171"/>
      <c r="AE16" s="1171"/>
      <c r="AF16" s="1172"/>
    </row>
    <row r="17" spans="5:32" s="114" customFormat="1" ht="49.5" customHeight="1" thickTop="1">
      <c r="E17" s="1040" t="s">
        <v>99</v>
      </c>
      <c r="F17" s="1128" t="s">
        <v>100</v>
      </c>
      <c r="G17" s="1129"/>
      <c r="H17" s="332" t="s">
        <v>147</v>
      </c>
      <c r="I17" s="267">
        <f>K17+S17+Z17+AB17</f>
        <v>0</v>
      </c>
      <c r="J17" s="338" t="s">
        <v>73</v>
      </c>
      <c r="K17" s="1065">
        <f>SUM(M17:Q17)</f>
        <v>0</v>
      </c>
      <c r="L17" s="1066"/>
      <c r="M17" s="483">
        <f>IF('事業費総括表-①'!S82=0,"",'事業費総括表-①'!S82)</f>
      </c>
      <c r="N17" s="484">
        <f>IF('事業費総括表-①'!V82=0,"",'事業費総括表-①'!V82)</f>
      </c>
      <c r="O17" s="433">
        <f>IF('事業費総括表-①'!Y82=0,"",'事業費総括表-①'!Y82)</f>
      </c>
      <c r="P17" s="433">
        <f>IF('事業費総括表-①'!AB82=0,"",'事業費総括表-①'!AB82)</f>
      </c>
      <c r="Q17" s="434">
        <f>IF('事業費総括表-①'!AE82=0,"",'事業費総括表-①'!AE82)</f>
      </c>
      <c r="R17" s="338" t="s">
        <v>262</v>
      </c>
      <c r="S17" s="476">
        <f>SUM(T17:X17)</f>
        <v>0</v>
      </c>
      <c r="T17" s="432">
        <f>IF('事業費総括表-①'!AH82=0,"",'事業費総括表-①'!AH82)</f>
      </c>
      <c r="U17" s="433">
        <f>IF('事業費総括表-①'!AK82=0,"",'事業費総括表-①'!AK82)</f>
      </c>
      <c r="V17" s="433">
        <f>IF('事業費総括表-①'!AN82=0,"",'事業費総括表-①'!AN82)</f>
      </c>
      <c r="W17" s="433">
        <f>IF('事業費総括表-①'!AQ82=0,"",'事業費総括表-①'!AQ82)</f>
      </c>
      <c r="X17" s="434">
        <f>IF('事業費総括表-①'!AT82=0,"",'事業費総括表-①'!AT82)</f>
      </c>
      <c r="Y17" s="338" t="s">
        <v>264</v>
      </c>
      <c r="Z17" s="476">
        <f>IF('事業費総括表-①'!AW82=0,"",'事業費総括表-①'!AW82)</f>
      </c>
      <c r="AA17" s="471" t="s">
        <v>265</v>
      </c>
      <c r="AB17" s="472">
        <f>IF('事業費総括表-①'!AZ82=0,"",'事業費総括表-①'!AZ82)</f>
      </c>
      <c r="AC17" s="1173" t="s">
        <v>156</v>
      </c>
      <c r="AD17" s="1174"/>
      <c r="AE17" s="1174"/>
      <c r="AF17" s="1175"/>
    </row>
    <row r="18" spans="5:32" s="114" customFormat="1" ht="49.5" customHeight="1">
      <c r="E18" s="1041"/>
      <c r="F18" s="1052" t="s">
        <v>101</v>
      </c>
      <c r="G18" s="1053"/>
      <c r="H18" s="333" t="s">
        <v>148</v>
      </c>
      <c r="I18" s="268">
        <f>K18+S18+Z18</f>
        <v>0</v>
      </c>
      <c r="J18" s="338" t="s">
        <v>74</v>
      </c>
      <c r="K18" s="1179">
        <f>SUM(N18:Q18)</f>
        <v>0</v>
      </c>
      <c r="L18" s="1180"/>
      <c r="M18" s="485"/>
      <c r="N18" s="435">
        <f>IF('事業費総括表-①'!T82=0,"",'事業費総括表-①'!T82)</f>
      </c>
      <c r="O18" s="435">
        <f>IF('事業費総括表-①'!W82=0,"",'事業費総括表-①'!W82)</f>
      </c>
      <c r="P18" s="435">
        <f>IF('事業費総括表-①'!Z82=0,"",'事業費総括表-①'!Z82)</f>
      </c>
      <c r="Q18" s="436">
        <f>IF('事業費総括表-①'!AC82=0,"",'事業費総括表-①'!AC82)</f>
      </c>
      <c r="R18" s="338" t="s">
        <v>72</v>
      </c>
      <c r="S18" s="477">
        <f>SUM(T18:X18)</f>
        <v>0</v>
      </c>
      <c r="T18" s="420">
        <f>IF('事業費総括表-①'!AF82=0,"",'事業費総括表-①'!AF82)</f>
      </c>
      <c r="U18" s="421">
        <f>IF('事業費総括表-①'!AI82=0,"",'事業費総括表-①'!AI82)</f>
      </c>
      <c r="V18" s="421">
        <f>IF('事業費総括表-①'!AL82=0,"",'事業費総括表-①'!AL82)</f>
      </c>
      <c r="W18" s="421">
        <f>IF('事業費総括表-①'!AO82=0,"",'事業費総括表-①'!AO82)</f>
      </c>
      <c r="X18" s="422">
        <f>IF('事業費総括表-①'!AR82=0,"",'事業費総括表-①'!AR82)</f>
      </c>
      <c r="Y18" s="338" t="s">
        <v>263</v>
      </c>
      <c r="Z18" s="477">
        <f>IF('事業費総括表-①'!AU82=0,"",'事業費総括表-①'!AU82)</f>
      </c>
      <c r="AA18" s="1181"/>
      <c r="AB18" s="1182"/>
      <c r="AC18" s="1176"/>
      <c r="AD18" s="1177"/>
      <c r="AE18" s="1177"/>
      <c r="AF18" s="1178"/>
    </row>
    <row r="19" spans="5:32" s="114" customFormat="1" ht="49.5" customHeight="1">
      <c r="E19" s="1040" t="s">
        <v>285</v>
      </c>
      <c r="F19" s="1113" t="s">
        <v>142</v>
      </c>
      <c r="G19" s="1114"/>
      <c r="H19" s="334" t="s">
        <v>149</v>
      </c>
      <c r="I19" s="269">
        <f>K19+R19+Z19</f>
        <v>0</v>
      </c>
      <c r="J19" s="336"/>
      <c r="K19" s="1130">
        <f>SUM(N19:Q19)</f>
        <v>0</v>
      </c>
      <c r="L19" s="1131"/>
      <c r="M19" s="562"/>
      <c r="N19" s="563">
        <f>IF(N18="","",ROUNDDOWN(N18/3,0))</f>
      </c>
      <c r="O19" s="563">
        <f>IF(O18="","",ROUNDDOWN(O18/3,0))</f>
      </c>
      <c r="P19" s="563">
        <f>IF(P18="","",ROUNDDOWN(P18/3,0))</f>
      </c>
      <c r="Q19" s="563">
        <f>IF(Q18="","",ROUNDDOWN(Q18/3,0))</f>
      </c>
      <c r="R19" s="1215">
        <f>SUM(T19:X19)</f>
        <v>0</v>
      </c>
      <c r="S19" s="1216"/>
      <c r="T19" s="423">
        <f>IF(T18="","",ROUNDDOWN(T18/3,0))</f>
      </c>
      <c r="U19" s="424">
        <f>IF(U18="","",ROUNDDOWN(U18/3,0))</f>
      </c>
      <c r="V19" s="424">
        <f>IF(V18="","",ROUNDDOWN(V18/3,0))</f>
      </c>
      <c r="W19" s="424">
        <f>IF(W18="","",ROUNDDOWN(W18/3,0))</f>
      </c>
      <c r="X19" s="425">
        <f>IF(X18="","",ROUNDDOWN(X18/3,0))</f>
      </c>
      <c r="Y19" s="430"/>
      <c r="Z19" s="481">
        <f>IF(Z18="","",ROUNDDOWN(Z18/10,0))</f>
      </c>
      <c r="AA19" s="1200"/>
      <c r="AB19" s="1201"/>
      <c r="AC19" s="1202" t="s">
        <v>287</v>
      </c>
      <c r="AD19" s="1203"/>
      <c r="AE19" s="1203"/>
      <c r="AF19" s="1204"/>
    </row>
    <row r="20" spans="5:32" s="114" customFormat="1" ht="30" customHeight="1">
      <c r="E20" s="1109"/>
      <c r="F20" s="1033" t="s">
        <v>143</v>
      </c>
      <c r="G20" s="1034"/>
      <c r="H20" s="1050" t="s">
        <v>150</v>
      </c>
      <c r="I20" s="1110">
        <f>K20+R20+Z20</f>
        <v>0</v>
      </c>
      <c r="J20" s="1126"/>
      <c r="K20" s="1122">
        <f>SUM(N20:Q21)</f>
        <v>0</v>
      </c>
      <c r="L20" s="1123"/>
      <c r="M20" s="1038"/>
      <c r="N20" s="1036">
        <f>MIN(N19,N16)</f>
        <v>0</v>
      </c>
      <c r="O20" s="1036">
        <f>MIN(O19,O16)</f>
        <v>0</v>
      </c>
      <c r="P20" s="1036">
        <f>MIN(P19,P16)</f>
        <v>0</v>
      </c>
      <c r="Q20" s="1036">
        <f>MIN(Q19,Q16)</f>
        <v>0</v>
      </c>
      <c r="R20" s="1029">
        <f>SUM(T20:X21)</f>
        <v>0</v>
      </c>
      <c r="S20" s="1030"/>
      <c r="T20" s="1213">
        <f>MIN(T19,T16)</f>
        <v>0</v>
      </c>
      <c r="U20" s="1048">
        <f>MIN(U19,U16)</f>
        <v>0</v>
      </c>
      <c r="V20" s="1048">
        <f>MIN(V19,V16)</f>
        <v>0</v>
      </c>
      <c r="W20" s="1048">
        <f>MIN(W19,W16)</f>
        <v>0</v>
      </c>
      <c r="X20" s="1217">
        <f>MIN(X19,X16)</f>
        <v>0</v>
      </c>
      <c r="Y20" s="1042"/>
      <c r="Z20" s="1223">
        <f>MIN(Z19,Y16)</f>
        <v>0</v>
      </c>
      <c r="AA20" s="1219"/>
      <c r="AB20" s="1220"/>
      <c r="AC20" s="1207" t="s">
        <v>140</v>
      </c>
      <c r="AD20" s="1208"/>
      <c r="AE20" s="1208"/>
      <c r="AF20" s="1209"/>
    </row>
    <row r="21" spans="5:32" s="114" customFormat="1" ht="30" customHeight="1">
      <c r="E21" s="1041"/>
      <c r="F21" s="1035"/>
      <c r="G21" s="1035"/>
      <c r="H21" s="1051"/>
      <c r="I21" s="1111"/>
      <c r="J21" s="1127"/>
      <c r="K21" s="1124"/>
      <c r="L21" s="1125"/>
      <c r="M21" s="1039"/>
      <c r="N21" s="1037"/>
      <c r="O21" s="1037"/>
      <c r="P21" s="1037"/>
      <c r="Q21" s="1037"/>
      <c r="R21" s="1031"/>
      <c r="S21" s="1032"/>
      <c r="T21" s="1214"/>
      <c r="U21" s="1049"/>
      <c r="V21" s="1049"/>
      <c r="W21" s="1049"/>
      <c r="X21" s="1218"/>
      <c r="Y21" s="1043"/>
      <c r="Z21" s="1224"/>
      <c r="AA21" s="1221"/>
      <c r="AB21" s="1222"/>
      <c r="AC21" s="1210"/>
      <c r="AD21" s="1211"/>
      <c r="AE21" s="1211"/>
      <c r="AF21" s="1212"/>
    </row>
    <row r="22" spans="5:32" s="114" customFormat="1" ht="49.5" customHeight="1">
      <c r="E22" s="486"/>
      <c r="F22" s="1052" t="s">
        <v>144</v>
      </c>
      <c r="G22" s="1053"/>
      <c r="H22" s="335" t="s">
        <v>151</v>
      </c>
      <c r="I22" s="270">
        <f>_xlfn.IFERROR(K22+R22+Z22,"")</f>
        <v>0</v>
      </c>
      <c r="J22" s="337"/>
      <c r="K22" s="1179">
        <f>SUM(N22:Q22)</f>
        <v>0</v>
      </c>
      <c r="L22" s="1233"/>
      <c r="M22" s="564"/>
      <c r="N22" s="421">
        <f>IF(N20&lt;N19,N20*3,N18)</f>
      </c>
      <c r="O22" s="421">
        <f>IF(O20&lt;O19,O20*3,O18)</f>
      </c>
      <c r="P22" s="421">
        <f>IF(P20&lt;P19,P20*3,P18)</f>
      </c>
      <c r="Q22" s="421">
        <f>IF(Q20&lt;Q19,Q20*3,Q18)</f>
      </c>
      <c r="R22" s="1205">
        <f>SUM(T22:X22)</f>
        <v>0</v>
      </c>
      <c r="S22" s="1206"/>
      <c r="T22" s="426">
        <f>IF(T20&lt;T19,T20*3,T18)</f>
      </c>
      <c r="U22" s="429">
        <f>IF(U20&lt;U19,U20*3,U18)</f>
      </c>
      <c r="V22" s="427">
        <f>IF(V20&lt;V19,V20*3,V18)</f>
      </c>
      <c r="W22" s="427">
        <f>IF(W20&lt;W19,W20*3,W18)</f>
      </c>
      <c r="X22" s="428">
        <f>IF(X20&lt;X19,X20*3,X18)</f>
      </c>
      <c r="Y22" s="431"/>
      <c r="Z22" s="482">
        <f>IF(Z20&lt;Z19,Z20*10,Z18)</f>
      </c>
      <c r="AA22" s="1234"/>
      <c r="AB22" s="1235"/>
      <c r="AC22" s="1228" t="s">
        <v>102</v>
      </c>
      <c r="AD22" s="1228"/>
      <c r="AE22" s="1228"/>
      <c r="AF22" s="1228"/>
    </row>
    <row r="23" spans="5:60" s="114" customFormat="1" ht="18" customHeight="1">
      <c r="E23" s="271"/>
      <c r="F23" s="1112" t="s">
        <v>137</v>
      </c>
      <c r="G23" s="1112"/>
      <c r="H23" s="1112"/>
      <c r="I23" s="1112"/>
      <c r="J23" s="272"/>
      <c r="K23" s="291"/>
      <c r="N23" s="566"/>
      <c r="AB23" s="272"/>
      <c r="AC23" s="329"/>
      <c r="AD23" s="329"/>
      <c r="AE23" s="273"/>
      <c r="AF23" s="273"/>
      <c r="AG23" s="274"/>
      <c r="AH23" s="273"/>
      <c r="AI23" s="273"/>
      <c r="AJ23" s="274"/>
      <c r="AK23" s="273"/>
      <c r="AL23" s="273"/>
      <c r="AM23" s="274"/>
      <c r="AN23" s="273"/>
      <c r="AO23" s="273"/>
      <c r="AP23" s="274"/>
      <c r="AQ23" s="273"/>
      <c r="AR23" s="273"/>
      <c r="AS23" s="274"/>
      <c r="AT23" s="273"/>
      <c r="AU23" s="273"/>
      <c r="AV23" s="274"/>
      <c r="AW23" s="273"/>
      <c r="AX23" s="273"/>
      <c r="AY23" s="274"/>
      <c r="AZ23" s="273"/>
      <c r="BA23" s="273"/>
      <c r="BB23" s="274"/>
      <c r="BC23" s="273"/>
      <c r="BD23" s="273"/>
      <c r="BE23" s="274"/>
      <c r="BF23" s="273"/>
      <c r="BG23" s="273"/>
      <c r="BH23" s="274"/>
    </row>
    <row r="24" spans="5:60" s="114" customFormat="1" ht="18" customHeight="1">
      <c r="E24" s="275"/>
      <c r="F24" s="275"/>
      <c r="G24" s="275"/>
      <c r="H24" s="275"/>
      <c r="I24" s="275"/>
      <c r="J24" s="276"/>
      <c r="K24" s="275"/>
      <c r="N24" s="566"/>
      <c r="AB24" s="276"/>
      <c r="AC24" s="276"/>
      <c r="AD24" s="275"/>
      <c r="AE24" s="275"/>
      <c r="AF24" s="275"/>
      <c r="AG24" s="275"/>
      <c r="AH24" s="275"/>
      <c r="AI24" s="275"/>
      <c r="AJ24" s="275"/>
      <c r="AK24" s="275"/>
      <c r="AL24" s="275"/>
      <c r="AM24" s="275"/>
      <c r="AN24" s="275"/>
      <c r="AO24" s="275"/>
      <c r="AP24" s="275"/>
      <c r="AQ24" s="275"/>
      <c r="AR24" s="275"/>
      <c r="AS24" s="275"/>
      <c r="AT24" s="275"/>
      <c r="AU24" s="275"/>
      <c r="AV24" s="275"/>
      <c r="AW24" s="275"/>
      <c r="AX24" s="275"/>
      <c r="AY24" s="275"/>
      <c r="AZ24" s="275"/>
      <c r="BA24" s="275"/>
      <c r="BB24" s="275"/>
      <c r="BC24" s="275"/>
      <c r="BD24" s="275"/>
      <c r="BE24" s="275"/>
      <c r="BF24" s="275"/>
      <c r="BG24" s="275"/>
      <c r="BH24" s="275"/>
    </row>
    <row r="25" spans="5:72" s="114" customFormat="1" ht="16.5" customHeight="1">
      <c r="E25" s="277"/>
      <c r="F25" s="266" t="s">
        <v>103</v>
      </c>
      <c r="G25" s="266"/>
      <c r="H25" s="266"/>
      <c r="I25" s="266"/>
      <c r="J25" s="266"/>
      <c r="K25" s="266"/>
      <c r="L25" s="275"/>
      <c r="M25" s="275"/>
      <c r="N25" s="275"/>
      <c r="O25" s="275"/>
      <c r="P25" s="275"/>
      <c r="Q25" s="275"/>
      <c r="R25" s="275"/>
      <c r="S25" s="275"/>
      <c r="T25" s="275"/>
      <c r="U25" s="275"/>
      <c r="V25" s="275"/>
      <c r="W25" s="275"/>
      <c r="X25" s="275"/>
      <c r="Y25" s="275"/>
      <c r="Z25" s="275"/>
      <c r="AA25" s="275"/>
      <c r="AB25" s="275"/>
      <c r="AC25" s="275"/>
      <c r="AD25" s="275"/>
      <c r="AE25" s="275"/>
      <c r="AF25" s="275"/>
      <c r="AG25" s="277"/>
      <c r="AH25" s="275"/>
      <c r="AI25" s="275"/>
      <c r="AJ25" s="277"/>
      <c r="AK25" s="275"/>
      <c r="AL25" s="275"/>
      <c r="AM25" s="277"/>
      <c r="AN25" s="275"/>
      <c r="AO25" s="275"/>
      <c r="AP25" s="277"/>
      <c r="AQ25" s="275"/>
      <c r="AR25" s="275"/>
      <c r="AS25" s="277"/>
      <c r="AT25" s="275"/>
      <c r="AU25" s="275"/>
      <c r="AV25" s="277"/>
      <c r="AW25" s="275"/>
      <c r="AX25" s="275"/>
      <c r="AY25" s="277"/>
      <c r="AZ25" s="275"/>
      <c r="BA25" s="275"/>
      <c r="BB25" s="277"/>
      <c r="BC25" s="275"/>
      <c r="BD25" s="275"/>
      <c r="BE25" s="277"/>
      <c r="BF25" s="275"/>
      <c r="BG25" s="275"/>
      <c r="BH25" s="277"/>
      <c r="BI25" s="277"/>
      <c r="BJ25" s="277"/>
      <c r="BK25" s="275"/>
      <c r="BL25" s="275"/>
      <c r="BM25" s="275"/>
      <c r="BN25" s="275"/>
      <c r="BO25" s="275"/>
      <c r="BP25" s="275"/>
      <c r="BQ25" s="275"/>
      <c r="BR25" s="275"/>
      <c r="BS25" s="275"/>
      <c r="BT25" s="275"/>
    </row>
    <row r="26" spans="5:71" s="114" customFormat="1" ht="39.75" customHeight="1" thickBot="1">
      <c r="E26" s="278"/>
      <c r="F26" s="567"/>
      <c r="G26" s="568"/>
      <c r="H26" s="568"/>
      <c r="I26" s="568"/>
      <c r="J26" s="1046" t="s">
        <v>104</v>
      </c>
      <c r="K26" s="1047"/>
      <c r="L26" s="1067" t="s">
        <v>105</v>
      </c>
      <c r="M26" s="1068"/>
      <c r="N26" s="1069"/>
      <c r="O26" s="1046" t="s">
        <v>268</v>
      </c>
      <c r="P26" s="1084"/>
      <c r="Q26" s="1084"/>
      <c r="R26" s="1067" t="s">
        <v>163</v>
      </c>
      <c r="S26" s="1068"/>
      <c r="T26" s="1069"/>
      <c r="U26" s="279"/>
      <c r="V26" s="279"/>
      <c r="W26" s="279"/>
      <c r="X26" s="279"/>
      <c r="Y26" s="279"/>
      <c r="Z26" s="279"/>
      <c r="AA26" s="279"/>
      <c r="AB26" s="279"/>
      <c r="AC26" s="279"/>
      <c r="AD26" s="280"/>
      <c r="AE26" s="280"/>
      <c r="AF26" s="281"/>
      <c r="AG26" s="281"/>
      <c r="AH26" s="280"/>
      <c r="AI26" s="281"/>
      <c r="AJ26" s="281"/>
      <c r="AK26" s="280"/>
      <c r="AL26" s="281"/>
      <c r="AM26" s="281"/>
      <c r="AN26" s="280"/>
      <c r="AO26" s="281"/>
      <c r="AP26" s="281"/>
      <c r="AQ26" s="280"/>
      <c r="AR26" s="281"/>
      <c r="AS26" s="281"/>
      <c r="AT26" s="280"/>
      <c r="AU26" s="281"/>
      <c r="AV26" s="281"/>
      <c r="AW26" s="280"/>
      <c r="AX26" s="281"/>
      <c r="AY26" s="281"/>
      <c r="AZ26" s="280"/>
      <c r="BA26" s="281"/>
      <c r="BB26" s="281"/>
      <c r="BC26" s="280"/>
      <c r="BD26" s="281"/>
      <c r="BE26" s="281"/>
      <c r="BF26" s="280"/>
      <c r="BG26" s="281"/>
      <c r="BH26" s="281"/>
      <c r="BI26" s="281"/>
      <c r="BJ26" s="282"/>
      <c r="BK26" s="277"/>
      <c r="BL26" s="282"/>
      <c r="BM26" s="266"/>
      <c r="BN26" s="283"/>
      <c r="BO26" s="277"/>
      <c r="BP26" s="277"/>
      <c r="BQ26" s="282"/>
      <c r="BR26" s="282"/>
      <c r="BS26" s="282"/>
    </row>
    <row r="27" spans="5:71" s="114" customFormat="1" ht="39.75" customHeight="1" thickTop="1">
      <c r="E27" s="284"/>
      <c r="F27" s="1090" t="s">
        <v>315</v>
      </c>
      <c r="G27" s="1115" t="s">
        <v>311</v>
      </c>
      <c r="H27" s="1116"/>
      <c r="I27" s="1117"/>
      <c r="J27" s="1243">
        <f>+N17</f>
      </c>
      <c r="K27" s="1244"/>
      <c r="L27" s="1044">
        <f>+N18</f>
      </c>
      <c r="M27" s="1045"/>
      <c r="N27" s="1227"/>
      <c r="O27" s="1044">
        <f>+N22</f>
      </c>
      <c r="P27" s="1045"/>
      <c r="Q27" s="1045"/>
      <c r="R27" s="1044">
        <f>+N20</f>
        <v>0</v>
      </c>
      <c r="S27" s="1045"/>
      <c r="T27" s="1227"/>
      <c r="U27" s="277"/>
      <c r="V27" s="277"/>
      <c r="W27" s="277"/>
      <c r="X27" s="277"/>
      <c r="Y27" s="277"/>
      <c r="Z27" s="277"/>
      <c r="AA27" s="277"/>
      <c r="AB27" s="277"/>
      <c r="AC27" s="277"/>
      <c r="AD27" s="285"/>
      <c r="AE27" s="285"/>
      <c r="AF27" s="277"/>
      <c r="AG27" s="277"/>
      <c r="AH27" s="285"/>
      <c r="AI27" s="277"/>
      <c r="AJ27" s="277"/>
      <c r="AK27" s="285"/>
      <c r="AL27" s="277"/>
      <c r="AM27" s="277"/>
      <c r="AN27" s="285"/>
      <c r="AO27" s="277"/>
      <c r="AP27" s="277"/>
      <c r="AQ27" s="285"/>
      <c r="AR27" s="277"/>
      <c r="AS27" s="277"/>
      <c r="AT27" s="285"/>
      <c r="AU27" s="277"/>
      <c r="AV27" s="277"/>
      <c r="AW27" s="285"/>
      <c r="AX27" s="277"/>
      <c r="AY27" s="277"/>
      <c r="AZ27" s="285"/>
      <c r="BA27" s="277"/>
      <c r="BB27" s="277"/>
      <c r="BC27" s="285"/>
      <c r="BD27" s="277"/>
      <c r="BE27" s="277"/>
      <c r="BF27" s="285"/>
      <c r="BG27" s="277"/>
      <c r="BH27" s="277"/>
      <c r="BI27" s="277"/>
      <c r="BJ27" s="286"/>
      <c r="BK27" s="277"/>
      <c r="BL27" s="286"/>
      <c r="BM27" s="286"/>
      <c r="BN27" s="286"/>
      <c r="BO27" s="277"/>
      <c r="BP27" s="277"/>
      <c r="BQ27" s="277"/>
      <c r="BR27" s="277"/>
      <c r="BS27" s="277"/>
    </row>
    <row r="28" spans="5:71" s="114" customFormat="1" ht="39.75" customHeight="1">
      <c r="E28" s="284"/>
      <c r="F28" s="1091"/>
      <c r="G28" s="1026" t="s">
        <v>312</v>
      </c>
      <c r="H28" s="1027"/>
      <c r="I28" s="1028"/>
      <c r="J28" s="1097">
        <f>+O17</f>
      </c>
      <c r="K28" s="675"/>
      <c r="L28" s="1023">
        <f>+O18</f>
      </c>
      <c r="M28" s="1024"/>
      <c r="N28" s="1025"/>
      <c r="O28" s="1023">
        <f>+O22</f>
      </c>
      <c r="P28" s="1024"/>
      <c r="Q28" s="1024"/>
      <c r="R28" s="1023">
        <f>+O20</f>
        <v>0</v>
      </c>
      <c r="S28" s="1024"/>
      <c r="T28" s="1025"/>
      <c r="U28" s="277"/>
      <c r="V28" s="277"/>
      <c r="W28" s="277"/>
      <c r="X28" s="277"/>
      <c r="Y28" s="277"/>
      <c r="Z28" s="277"/>
      <c r="AA28" s="277"/>
      <c r="AB28" s="277"/>
      <c r="AC28" s="277"/>
      <c r="AD28" s="285"/>
      <c r="AE28" s="285"/>
      <c r="AF28" s="277"/>
      <c r="AG28" s="277"/>
      <c r="AH28" s="285"/>
      <c r="AI28" s="277"/>
      <c r="AJ28" s="277"/>
      <c r="AK28" s="285"/>
      <c r="AL28" s="277"/>
      <c r="AM28" s="277"/>
      <c r="AN28" s="285"/>
      <c r="AO28" s="277"/>
      <c r="AP28" s="277"/>
      <c r="AQ28" s="285"/>
      <c r="AR28" s="277"/>
      <c r="AS28" s="277"/>
      <c r="AT28" s="285"/>
      <c r="AU28" s="277"/>
      <c r="AV28" s="277"/>
      <c r="AW28" s="285"/>
      <c r="AX28" s="277"/>
      <c r="AY28" s="277"/>
      <c r="AZ28" s="285"/>
      <c r="BA28" s="277"/>
      <c r="BB28" s="277"/>
      <c r="BC28" s="285"/>
      <c r="BD28" s="277"/>
      <c r="BE28" s="277"/>
      <c r="BF28" s="285"/>
      <c r="BG28" s="277"/>
      <c r="BH28" s="277"/>
      <c r="BI28" s="277"/>
      <c r="BJ28" s="286"/>
      <c r="BK28" s="277"/>
      <c r="BL28" s="286"/>
      <c r="BM28" s="286"/>
      <c r="BN28" s="286"/>
      <c r="BO28" s="277"/>
      <c r="BP28" s="277"/>
      <c r="BQ28" s="277"/>
      <c r="BR28" s="277"/>
      <c r="BS28" s="277"/>
    </row>
    <row r="29" spans="5:71" s="114" customFormat="1" ht="39.75" customHeight="1">
      <c r="E29" s="284"/>
      <c r="F29" s="1091"/>
      <c r="G29" s="1026" t="s">
        <v>313</v>
      </c>
      <c r="H29" s="1027"/>
      <c r="I29" s="1028"/>
      <c r="J29" s="1097">
        <f>+P17</f>
      </c>
      <c r="K29" s="675"/>
      <c r="L29" s="1023">
        <f>+P18</f>
      </c>
      <c r="M29" s="1024"/>
      <c r="N29" s="1025"/>
      <c r="O29" s="1023">
        <f>+P22</f>
      </c>
      <c r="P29" s="1024"/>
      <c r="Q29" s="1024"/>
      <c r="R29" s="1023">
        <f>+P20</f>
        <v>0</v>
      </c>
      <c r="S29" s="1024"/>
      <c r="T29" s="1025"/>
      <c r="U29" s="277"/>
      <c r="V29" s="277"/>
      <c r="W29" s="277"/>
      <c r="X29" s="277"/>
      <c r="Y29" s="277"/>
      <c r="Z29" s="277"/>
      <c r="AA29" s="277"/>
      <c r="AB29" s="277"/>
      <c r="AC29" s="277"/>
      <c r="AD29" s="285"/>
      <c r="AE29" s="285"/>
      <c r="AF29" s="277"/>
      <c r="AG29" s="277"/>
      <c r="AH29" s="285"/>
      <c r="AI29" s="277"/>
      <c r="AJ29" s="277"/>
      <c r="AK29" s="285"/>
      <c r="AL29" s="277"/>
      <c r="AM29" s="277"/>
      <c r="AN29" s="285"/>
      <c r="AO29" s="277"/>
      <c r="AP29" s="277"/>
      <c r="AQ29" s="285"/>
      <c r="AR29" s="277"/>
      <c r="AS29" s="277"/>
      <c r="AT29" s="285"/>
      <c r="AU29" s="277"/>
      <c r="AV29" s="277"/>
      <c r="AW29" s="285"/>
      <c r="AX29" s="277"/>
      <c r="AY29" s="277"/>
      <c r="AZ29" s="285"/>
      <c r="BA29" s="277"/>
      <c r="BB29" s="277"/>
      <c r="BC29" s="285"/>
      <c r="BD29" s="277"/>
      <c r="BE29" s="277"/>
      <c r="BF29" s="285"/>
      <c r="BG29" s="277"/>
      <c r="BH29" s="277"/>
      <c r="BI29" s="277"/>
      <c r="BJ29" s="286"/>
      <c r="BK29" s="277"/>
      <c r="BL29" s="286"/>
      <c r="BM29" s="286"/>
      <c r="BN29" s="286"/>
      <c r="BO29" s="277"/>
      <c r="BP29" s="277"/>
      <c r="BQ29" s="277"/>
      <c r="BR29" s="277"/>
      <c r="BS29" s="277"/>
    </row>
    <row r="30" spans="5:71" s="114" customFormat="1" ht="39.75" customHeight="1">
      <c r="E30" s="284"/>
      <c r="F30" s="1091"/>
      <c r="G30" s="1026" t="s">
        <v>314</v>
      </c>
      <c r="H30" s="1027"/>
      <c r="I30" s="1028"/>
      <c r="J30" s="1054">
        <f>+Q17</f>
      </c>
      <c r="K30" s="1055"/>
      <c r="L30" s="1102">
        <f>+Q18</f>
      </c>
      <c r="M30" s="1102"/>
      <c r="N30" s="1102"/>
      <c r="O30" s="1102">
        <f>+Q22</f>
      </c>
      <c r="P30" s="1102"/>
      <c r="Q30" s="1102"/>
      <c r="R30" s="1102">
        <f>+Q20</f>
        <v>0</v>
      </c>
      <c r="S30" s="1102"/>
      <c r="T30" s="1102"/>
      <c r="U30" s="277"/>
      <c r="V30" s="277"/>
      <c r="W30" s="277"/>
      <c r="X30" s="277"/>
      <c r="Y30" s="277"/>
      <c r="Z30" s="277"/>
      <c r="AA30" s="277"/>
      <c r="AB30" s="277"/>
      <c r="AC30" s="277"/>
      <c r="AD30" s="285"/>
      <c r="AE30" s="285"/>
      <c r="AF30" s="277"/>
      <c r="AG30" s="277"/>
      <c r="AH30" s="285"/>
      <c r="AI30" s="277"/>
      <c r="AJ30" s="277"/>
      <c r="AK30" s="285"/>
      <c r="AL30" s="277"/>
      <c r="AM30" s="277"/>
      <c r="AN30" s="285"/>
      <c r="AO30" s="277"/>
      <c r="AP30" s="277"/>
      <c r="AQ30" s="285"/>
      <c r="AR30" s="277"/>
      <c r="AS30" s="277"/>
      <c r="AT30" s="285"/>
      <c r="AU30" s="277"/>
      <c r="AV30" s="277"/>
      <c r="AW30" s="285"/>
      <c r="AX30" s="277"/>
      <c r="AY30" s="277"/>
      <c r="AZ30" s="285"/>
      <c r="BA30" s="277"/>
      <c r="BB30" s="277"/>
      <c r="BC30" s="285"/>
      <c r="BD30" s="277"/>
      <c r="BE30" s="277"/>
      <c r="BF30" s="285"/>
      <c r="BG30" s="277"/>
      <c r="BH30" s="277"/>
      <c r="BI30" s="277"/>
      <c r="BJ30" s="286"/>
      <c r="BK30" s="277"/>
      <c r="BL30" s="286"/>
      <c r="BM30" s="286"/>
      <c r="BN30" s="286"/>
      <c r="BO30" s="277"/>
      <c r="BP30" s="277"/>
      <c r="BQ30" s="277"/>
      <c r="BR30" s="277"/>
      <c r="BS30" s="277"/>
    </row>
    <row r="31" spans="5:71" s="114" customFormat="1" ht="39.75" customHeight="1">
      <c r="E31" s="284"/>
      <c r="F31" s="1091"/>
      <c r="G31" s="1106" t="s">
        <v>331</v>
      </c>
      <c r="H31" s="1107"/>
      <c r="I31" s="1108"/>
      <c r="J31" s="1097">
        <f>M17</f>
      </c>
      <c r="K31" s="1098"/>
      <c r="L31" s="1099"/>
      <c r="M31" s="1100"/>
      <c r="N31" s="1101"/>
      <c r="O31" s="1099"/>
      <c r="P31" s="1100"/>
      <c r="Q31" s="1101"/>
      <c r="R31" s="1099"/>
      <c r="S31" s="1100"/>
      <c r="T31" s="1101"/>
      <c r="U31" s="277"/>
      <c r="V31" s="277"/>
      <c r="W31" s="277"/>
      <c r="X31" s="277"/>
      <c r="Y31" s="277"/>
      <c r="Z31" s="277"/>
      <c r="AA31" s="277"/>
      <c r="AB31" s="277"/>
      <c r="AC31" s="277"/>
      <c r="AD31" s="285"/>
      <c r="AE31" s="285"/>
      <c r="AF31" s="277"/>
      <c r="AG31" s="277"/>
      <c r="AH31" s="285"/>
      <c r="AI31" s="277"/>
      <c r="AJ31" s="277"/>
      <c r="AK31" s="285"/>
      <c r="AL31" s="277"/>
      <c r="AM31" s="277"/>
      <c r="AN31" s="285"/>
      <c r="AO31" s="277"/>
      <c r="AP31" s="277"/>
      <c r="AQ31" s="285"/>
      <c r="AR31" s="277"/>
      <c r="AS31" s="277"/>
      <c r="AT31" s="285"/>
      <c r="AU31" s="277"/>
      <c r="AV31" s="277"/>
      <c r="AW31" s="285"/>
      <c r="AX31" s="277"/>
      <c r="AY31" s="277"/>
      <c r="AZ31" s="285"/>
      <c r="BA31" s="277"/>
      <c r="BB31" s="277"/>
      <c r="BC31" s="285"/>
      <c r="BD31" s="277"/>
      <c r="BE31" s="277"/>
      <c r="BF31" s="285"/>
      <c r="BG31" s="277"/>
      <c r="BH31" s="277"/>
      <c r="BI31" s="277"/>
      <c r="BJ31" s="286"/>
      <c r="BK31" s="277"/>
      <c r="BL31" s="286"/>
      <c r="BM31" s="286"/>
      <c r="BN31" s="286"/>
      <c r="BO31" s="277"/>
      <c r="BP31" s="277"/>
      <c r="BQ31" s="277"/>
      <c r="BR31" s="277"/>
      <c r="BS31" s="277"/>
    </row>
    <row r="32" spans="5:71" s="114" customFormat="1" ht="39.75" customHeight="1">
      <c r="E32" s="284"/>
      <c r="F32" s="1092"/>
      <c r="G32" s="1093" t="s">
        <v>319</v>
      </c>
      <c r="H32" s="1094"/>
      <c r="I32" s="1095"/>
      <c r="J32" s="1105">
        <f>J27+J28+J29+J30+J31</f>
        <v>0</v>
      </c>
      <c r="K32" s="1105"/>
      <c r="L32" s="1103">
        <f>L27+L28+L29+L30</f>
        <v>0</v>
      </c>
      <c r="M32" s="1103"/>
      <c r="N32" s="1103"/>
      <c r="O32" s="1103">
        <f>O27+O28+O29+O30</f>
        <v>0</v>
      </c>
      <c r="P32" s="1103"/>
      <c r="Q32" s="1103"/>
      <c r="R32" s="1103">
        <f>R27+R28+R29+R30</f>
        <v>0</v>
      </c>
      <c r="S32" s="1103"/>
      <c r="T32" s="1103"/>
      <c r="U32" s="277"/>
      <c r="V32" s="277"/>
      <c r="W32" s="277"/>
      <c r="X32" s="277"/>
      <c r="Y32" s="277"/>
      <c r="Z32" s="277"/>
      <c r="AA32" s="277"/>
      <c r="AB32" s="277"/>
      <c r="AC32" s="277"/>
      <c r="AD32" s="285"/>
      <c r="AE32" s="285"/>
      <c r="AF32" s="277"/>
      <c r="AG32" s="277"/>
      <c r="AH32" s="285"/>
      <c r="AI32" s="277"/>
      <c r="AJ32" s="277"/>
      <c r="AK32" s="285"/>
      <c r="AL32" s="277"/>
      <c r="AM32" s="277"/>
      <c r="AN32" s="285"/>
      <c r="AO32" s="277"/>
      <c r="AP32" s="277"/>
      <c r="AQ32" s="285"/>
      <c r="AR32" s="277"/>
      <c r="AS32" s="277"/>
      <c r="AT32" s="285"/>
      <c r="AU32" s="277"/>
      <c r="AV32" s="277"/>
      <c r="AW32" s="285"/>
      <c r="AX32" s="277"/>
      <c r="AY32" s="277"/>
      <c r="AZ32" s="285"/>
      <c r="BA32" s="277"/>
      <c r="BB32" s="277"/>
      <c r="BC32" s="285"/>
      <c r="BD32" s="277"/>
      <c r="BE32" s="277"/>
      <c r="BF32" s="285"/>
      <c r="BG32" s="277"/>
      <c r="BH32" s="277"/>
      <c r="BI32" s="277"/>
      <c r="BJ32" s="286"/>
      <c r="BK32" s="277"/>
      <c r="BL32" s="286"/>
      <c r="BM32" s="286"/>
      <c r="BN32" s="286"/>
      <c r="BO32" s="277"/>
      <c r="BP32" s="277"/>
      <c r="BQ32" s="277"/>
      <c r="BR32" s="277"/>
      <c r="BS32" s="277"/>
    </row>
    <row r="33" spans="5:71" s="114" customFormat="1" ht="39.75" customHeight="1">
      <c r="E33" s="284"/>
      <c r="F33" s="1236" t="s">
        <v>282</v>
      </c>
      <c r="G33" s="1237"/>
      <c r="H33" s="1237"/>
      <c r="I33" s="1238"/>
      <c r="J33" s="1230">
        <f>S17</f>
        <v>0</v>
      </c>
      <c r="K33" s="1231"/>
      <c r="L33" s="1104">
        <f>S18</f>
        <v>0</v>
      </c>
      <c r="M33" s="1104"/>
      <c r="N33" s="1104"/>
      <c r="O33" s="1104">
        <f>R22</f>
        <v>0</v>
      </c>
      <c r="P33" s="1104"/>
      <c r="Q33" s="1104"/>
      <c r="R33" s="1104">
        <f>R20</f>
        <v>0</v>
      </c>
      <c r="S33" s="1104"/>
      <c r="T33" s="1104"/>
      <c r="U33" s="277"/>
      <c r="V33" s="277"/>
      <c r="W33" s="277"/>
      <c r="X33" s="277"/>
      <c r="Y33" s="277"/>
      <c r="Z33" s="277"/>
      <c r="AA33" s="277"/>
      <c r="AB33" s="277"/>
      <c r="AC33" s="277"/>
      <c r="AD33" s="285"/>
      <c r="AE33" s="285"/>
      <c r="AF33" s="277"/>
      <c r="AG33" s="277"/>
      <c r="AH33" s="285"/>
      <c r="AI33" s="277"/>
      <c r="AJ33" s="277"/>
      <c r="AK33" s="285"/>
      <c r="AL33" s="277"/>
      <c r="AM33" s="277"/>
      <c r="AN33" s="285"/>
      <c r="AO33" s="277"/>
      <c r="AP33" s="277"/>
      <c r="AQ33" s="285"/>
      <c r="AR33" s="277"/>
      <c r="AS33" s="277"/>
      <c r="AT33" s="285"/>
      <c r="AU33" s="277"/>
      <c r="AV33" s="277"/>
      <c r="AW33" s="285"/>
      <c r="AX33" s="277"/>
      <c r="AY33" s="277"/>
      <c r="AZ33" s="285"/>
      <c r="BA33" s="277"/>
      <c r="BB33" s="277"/>
      <c r="BC33" s="285"/>
      <c r="BD33" s="277"/>
      <c r="BE33" s="277"/>
      <c r="BF33" s="285"/>
      <c r="BG33" s="277"/>
      <c r="BH33" s="277"/>
      <c r="BI33" s="277"/>
      <c r="BJ33" s="286"/>
      <c r="BK33" s="277"/>
      <c r="BL33" s="286"/>
      <c r="BM33" s="286"/>
      <c r="BN33" s="286"/>
      <c r="BO33" s="277"/>
      <c r="BP33" s="277"/>
      <c r="BQ33" s="277"/>
      <c r="BR33" s="277"/>
      <c r="BS33" s="277"/>
    </row>
    <row r="34" spans="5:71" s="114" customFormat="1" ht="39.75" customHeight="1">
      <c r="E34" s="284"/>
      <c r="F34" s="1239" t="s">
        <v>316</v>
      </c>
      <c r="G34" s="1026"/>
      <c r="H34" s="1027"/>
      <c r="I34" s="1028"/>
      <c r="J34" s="1054">
        <f>Z17</f>
      </c>
      <c r="K34" s="1055"/>
      <c r="L34" s="1102">
        <f>Z18</f>
      </c>
      <c r="M34" s="1102"/>
      <c r="N34" s="1102"/>
      <c r="O34" s="1102">
        <f>Z22</f>
      </c>
      <c r="P34" s="1102"/>
      <c r="Q34" s="1102"/>
      <c r="R34" s="1102">
        <f>Z20</f>
        <v>0</v>
      </c>
      <c r="S34" s="1102"/>
      <c r="T34" s="1102"/>
      <c r="U34" s="277"/>
      <c r="V34" s="277"/>
      <c r="W34" s="277"/>
      <c r="X34" s="277"/>
      <c r="Y34" s="277"/>
      <c r="Z34" s="277"/>
      <c r="AA34" s="277"/>
      <c r="AB34" s="277"/>
      <c r="AC34" s="277"/>
      <c r="AD34" s="285"/>
      <c r="AE34" s="285"/>
      <c r="AF34" s="277"/>
      <c r="AG34" s="277"/>
      <c r="AH34" s="285"/>
      <c r="AI34" s="277"/>
      <c r="AJ34" s="277"/>
      <c r="AK34" s="285"/>
      <c r="AL34" s="277"/>
      <c r="AM34" s="277"/>
      <c r="AN34" s="285"/>
      <c r="AO34" s="277"/>
      <c r="AP34" s="277"/>
      <c r="AQ34" s="285"/>
      <c r="AR34" s="277"/>
      <c r="AS34" s="277"/>
      <c r="AT34" s="285"/>
      <c r="AU34" s="277"/>
      <c r="AV34" s="277"/>
      <c r="AW34" s="285"/>
      <c r="AX34" s="277"/>
      <c r="AY34" s="277"/>
      <c r="AZ34" s="285"/>
      <c r="BA34" s="277"/>
      <c r="BB34" s="277"/>
      <c r="BC34" s="285"/>
      <c r="BD34" s="277"/>
      <c r="BE34" s="277"/>
      <c r="BF34" s="285"/>
      <c r="BG34" s="277"/>
      <c r="BH34" s="277"/>
      <c r="BI34" s="277"/>
      <c r="BJ34" s="286"/>
      <c r="BK34" s="277"/>
      <c r="BL34" s="286"/>
      <c r="BM34" s="286"/>
      <c r="BN34" s="286"/>
      <c r="BO34" s="277"/>
      <c r="BP34" s="277"/>
      <c r="BQ34" s="277"/>
      <c r="BR34" s="277"/>
      <c r="BS34" s="277"/>
    </row>
    <row r="35" spans="5:71" ht="39.75" customHeight="1" thickBot="1">
      <c r="E35" s="287"/>
      <c r="F35" s="1240" t="s">
        <v>106</v>
      </c>
      <c r="G35" s="1241"/>
      <c r="H35" s="1241"/>
      <c r="I35" s="1242"/>
      <c r="J35" s="1225">
        <f>AB17</f>
      </c>
      <c r="K35" s="1226"/>
      <c r="L35" s="1096"/>
      <c r="M35" s="1096"/>
      <c r="N35" s="1096"/>
      <c r="O35" s="1096"/>
      <c r="P35" s="1096"/>
      <c r="Q35" s="1096"/>
      <c r="R35" s="1229"/>
      <c r="S35" s="1229"/>
      <c r="T35" s="1229"/>
      <c r="U35" s="288"/>
      <c r="V35" s="288"/>
      <c r="W35" s="288"/>
      <c r="X35" s="288"/>
      <c r="Y35" s="288"/>
      <c r="Z35" s="288"/>
      <c r="AA35" s="288"/>
      <c r="AB35" s="288"/>
      <c r="AC35" s="288"/>
      <c r="AD35" s="288"/>
      <c r="AE35" s="288"/>
      <c r="AF35" s="277"/>
      <c r="AG35" s="277"/>
      <c r="AH35" s="288"/>
      <c r="AI35" s="277"/>
      <c r="AJ35" s="277"/>
      <c r="AK35" s="288"/>
      <c r="AL35" s="277"/>
      <c r="AM35" s="277"/>
      <c r="AN35" s="288"/>
      <c r="AO35" s="277"/>
      <c r="AP35" s="277"/>
      <c r="AQ35" s="288"/>
      <c r="AR35" s="277"/>
      <c r="AS35" s="277"/>
      <c r="AT35" s="288"/>
      <c r="AU35" s="277"/>
      <c r="AV35" s="277"/>
      <c r="AW35" s="288"/>
      <c r="AX35" s="277"/>
      <c r="AY35" s="277"/>
      <c r="AZ35" s="288"/>
      <c r="BA35" s="277"/>
      <c r="BB35" s="277"/>
      <c r="BC35" s="288"/>
      <c r="BD35" s="277"/>
      <c r="BE35" s="277"/>
      <c r="BF35" s="288"/>
      <c r="BG35" s="277"/>
      <c r="BH35" s="277"/>
      <c r="BI35" s="277"/>
      <c r="BJ35" s="288"/>
      <c r="BK35" s="288"/>
      <c r="BL35" s="288"/>
      <c r="BM35" s="289"/>
      <c r="BN35" s="277"/>
      <c r="BO35" s="277"/>
      <c r="BP35" s="277"/>
      <c r="BQ35" s="277"/>
      <c r="BR35" s="277"/>
      <c r="BS35" s="277"/>
    </row>
    <row r="36" spans="5:71" ht="39.75" customHeight="1" thickTop="1">
      <c r="E36" s="284"/>
      <c r="F36" s="1088" t="s">
        <v>66</v>
      </c>
      <c r="G36" s="1089"/>
      <c r="H36" s="1089"/>
      <c r="I36" s="1089"/>
      <c r="J36" s="1132">
        <f>_xlfn.IFERROR(J32+J33+J34+J35,"")</f>
        <v>0</v>
      </c>
      <c r="K36" s="1133"/>
      <c r="L36" s="1085">
        <f>_xlfn.IFERROR(L32+L33+L34,"")</f>
        <v>0</v>
      </c>
      <c r="M36" s="1086"/>
      <c r="N36" s="1087"/>
      <c r="O36" s="1145">
        <f>_xlfn.IFERROR(O32+O33+O34,"")</f>
        <v>0</v>
      </c>
      <c r="P36" s="1146"/>
      <c r="Q36" s="1147"/>
      <c r="R36" s="1146">
        <f>_xlfn.IFERROR(R32+R33+R34,"")</f>
        <v>0</v>
      </c>
      <c r="S36" s="1146"/>
      <c r="T36" s="114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7"/>
      <c r="BG36" s="277"/>
      <c r="BH36" s="277"/>
      <c r="BI36" s="277"/>
      <c r="BJ36" s="286"/>
      <c r="BK36" s="277"/>
      <c r="BL36" s="286"/>
      <c r="BM36" s="286"/>
      <c r="BN36" s="286"/>
      <c r="BO36" s="277"/>
      <c r="BP36" s="277"/>
      <c r="BQ36" s="277"/>
      <c r="BR36" s="277"/>
      <c r="BS36" s="277"/>
    </row>
    <row r="37" spans="5:72" ht="0.75" customHeight="1">
      <c r="E37" s="277"/>
      <c r="F37" s="266"/>
      <c r="G37" s="266"/>
      <c r="H37" s="266"/>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7"/>
      <c r="AY37" s="277"/>
      <c r="AZ37" s="277"/>
      <c r="BA37" s="277"/>
      <c r="BB37" s="277"/>
      <c r="BC37" s="277"/>
      <c r="BD37" s="277"/>
      <c r="BE37" s="277"/>
      <c r="BF37" s="277"/>
      <c r="BG37" s="277"/>
      <c r="BH37" s="277"/>
      <c r="BI37" s="277"/>
      <c r="BJ37" s="277"/>
      <c r="BK37" s="277"/>
      <c r="BL37" s="277"/>
      <c r="BM37" s="277"/>
      <c r="BN37" s="277"/>
      <c r="BO37" s="277"/>
      <c r="BP37" s="277"/>
      <c r="BQ37" s="277"/>
      <c r="BR37" s="277"/>
      <c r="BS37" s="277"/>
      <c r="BT37" s="277"/>
    </row>
    <row r="38" spans="5:72" ht="15" customHeight="1">
      <c r="E38" s="277"/>
      <c r="F38" s="330" t="s">
        <v>317</v>
      </c>
      <c r="G38" s="330"/>
      <c r="H38" s="330"/>
      <c r="I38" s="290"/>
      <c r="J38" s="290"/>
      <c r="K38" s="290"/>
      <c r="L38" s="290"/>
      <c r="M38" s="290"/>
      <c r="N38" s="290"/>
      <c r="O38" s="290"/>
      <c r="P38" s="290"/>
      <c r="Q38" s="290"/>
      <c r="R38" s="290"/>
      <c r="S38" s="290"/>
      <c r="T38" s="290"/>
      <c r="U38" s="290"/>
      <c r="V38" s="290"/>
      <c r="W38" s="290"/>
      <c r="X38" s="290"/>
      <c r="Y38" s="290"/>
      <c r="Z38" s="290"/>
      <c r="AA38" s="290"/>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77"/>
      <c r="BP38" s="277"/>
      <c r="BQ38" s="277"/>
      <c r="BR38" s="277"/>
      <c r="BS38" s="277"/>
      <c r="BT38" s="277"/>
    </row>
    <row r="39" spans="5:72" ht="15" customHeight="1">
      <c r="E39" s="277"/>
      <c r="F39" s="330"/>
      <c r="G39" s="330"/>
      <c r="H39" s="330"/>
      <c r="I39" s="290"/>
      <c r="J39" s="290"/>
      <c r="K39" s="290"/>
      <c r="L39" s="290"/>
      <c r="M39" s="290"/>
      <c r="N39" s="290"/>
      <c r="O39" s="290"/>
      <c r="P39" s="290"/>
      <c r="Q39" s="290"/>
      <c r="R39" s="290"/>
      <c r="S39" s="290"/>
      <c r="T39" s="290"/>
      <c r="U39" s="290"/>
      <c r="V39" s="290"/>
      <c r="W39" s="290"/>
      <c r="X39" s="290"/>
      <c r="Y39" s="290"/>
      <c r="Z39" s="290"/>
      <c r="AA39" s="290"/>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c r="BA39" s="277"/>
      <c r="BB39" s="277"/>
      <c r="BC39" s="277"/>
      <c r="BD39" s="277"/>
      <c r="BE39" s="277"/>
      <c r="BF39" s="277"/>
      <c r="BG39" s="277"/>
      <c r="BH39" s="277"/>
      <c r="BI39" s="277"/>
      <c r="BJ39" s="277"/>
      <c r="BK39" s="277"/>
      <c r="BL39" s="277"/>
      <c r="BM39" s="277"/>
      <c r="BN39" s="277"/>
      <c r="BO39" s="277"/>
      <c r="BP39" s="277"/>
      <c r="BQ39" s="277"/>
      <c r="BR39" s="277"/>
      <c r="BS39" s="277"/>
      <c r="BT39" s="277"/>
    </row>
    <row r="40" spans="6:72" ht="15" customHeight="1">
      <c r="F40" s="331" t="str">
        <f>'注意事項'!D49</f>
        <v>Ver.R06-T-1</v>
      </c>
      <c r="G40" s="331"/>
      <c r="H40" s="331"/>
      <c r="I40" s="265"/>
      <c r="J40" s="256"/>
      <c r="K40" s="257"/>
      <c r="L40" s="257"/>
      <c r="M40" s="257"/>
      <c r="N40" s="257"/>
      <c r="O40" s="257"/>
      <c r="P40" s="257"/>
      <c r="Q40" s="257"/>
      <c r="R40" s="257"/>
      <c r="S40" s="257"/>
      <c r="T40" s="257"/>
      <c r="U40" s="257"/>
      <c r="V40" s="257"/>
      <c r="W40" s="257"/>
      <c r="X40" s="257"/>
      <c r="Y40" s="257"/>
      <c r="Z40" s="257"/>
      <c r="AA40" s="257"/>
      <c r="AB40" s="258"/>
      <c r="AC40" s="258"/>
      <c r="AD40" s="259"/>
      <c r="AE40" s="258"/>
      <c r="AF40" s="258"/>
      <c r="AG40" s="259"/>
      <c r="AH40" s="258"/>
      <c r="AI40" s="258"/>
      <c r="AJ40" s="259"/>
      <c r="AK40" s="258"/>
      <c r="AL40" s="258"/>
      <c r="AM40" s="259"/>
      <c r="AN40" s="258"/>
      <c r="AO40" s="258"/>
      <c r="AP40" s="259"/>
      <c r="AQ40" s="258"/>
      <c r="AR40" s="258"/>
      <c r="AS40" s="259"/>
      <c r="AT40" s="258"/>
      <c r="AU40" s="258"/>
      <c r="AV40" s="259"/>
      <c r="AW40" s="258"/>
      <c r="AX40" s="258"/>
      <c r="AY40" s="259"/>
      <c r="AZ40" s="258"/>
      <c r="BA40" s="258"/>
      <c r="BB40" s="259"/>
      <c r="BC40" s="258"/>
      <c r="BD40" s="258"/>
      <c r="BE40" s="259"/>
      <c r="BF40" s="258"/>
      <c r="BG40" s="258"/>
      <c r="BH40" s="259"/>
      <c r="BI40" s="260"/>
      <c r="BJ40" s="260"/>
      <c r="BK40" s="117"/>
      <c r="BL40" s="114"/>
      <c r="BM40" s="114"/>
      <c r="BN40" s="114"/>
      <c r="BO40" s="115"/>
      <c r="BP40" s="114"/>
      <c r="BQ40" s="114"/>
      <c r="BR40" s="114"/>
      <c r="BS40" s="114"/>
      <c r="BT40" s="114"/>
    </row>
    <row r="41" spans="5:72" ht="14.25">
      <c r="E41" s="121"/>
      <c r="F41" s="1232"/>
      <c r="G41" s="1232"/>
      <c r="H41" s="1232"/>
      <c r="I41" s="1232"/>
      <c r="J41" s="117"/>
      <c r="K41" s="120"/>
      <c r="L41" s="120"/>
      <c r="M41" s="120"/>
      <c r="N41" s="120"/>
      <c r="O41" s="120"/>
      <c r="P41" s="120"/>
      <c r="Q41" s="120"/>
      <c r="R41" s="120"/>
      <c r="S41" s="120"/>
      <c r="T41" s="120"/>
      <c r="U41" s="120"/>
      <c r="V41" s="120"/>
      <c r="W41" s="120"/>
      <c r="X41" s="120"/>
      <c r="Y41" s="120"/>
      <c r="Z41" s="120"/>
      <c r="AA41" s="120"/>
      <c r="AB41" s="118"/>
      <c r="AC41" s="119"/>
      <c r="AD41" s="118"/>
      <c r="AE41" s="118"/>
      <c r="AF41" s="119"/>
      <c r="AG41" s="118"/>
      <c r="AH41" s="118"/>
      <c r="AI41" s="119"/>
      <c r="AJ41" s="118"/>
      <c r="AK41" s="118"/>
      <c r="AL41" s="119"/>
      <c r="AM41" s="118"/>
      <c r="AN41" s="118"/>
      <c r="AO41" s="119"/>
      <c r="AP41" s="118"/>
      <c r="AQ41" s="118"/>
      <c r="AR41" s="119"/>
      <c r="AS41" s="118"/>
      <c r="AT41" s="118"/>
      <c r="AU41" s="119"/>
      <c r="AV41" s="118"/>
      <c r="AW41" s="118"/>
      <c r="AX41" s="119"/>
      <c r="AY41" s="118"/>
      <c r="AZ41" s="118"/>
      <c r="BA41" s="119"/>
      <c r="BB41" s="118"/>
      <c r="BC41" s="118"/>
      <c r="BD41" s="119"/>
      <c r="BE41" s="118"/>
      <c r="BF41" s="118"/>
      <c r="BG41" s="119"/>
      <c r="BH41" s="118"/>
      <c r="BI41" s="117"/>
      <c r="BJ41" s="116"/>
      <c r="BK41" s="114"/>
      <c r="BL41" s="114"/>
      <c r="BM41" s="114"/>
      <c r="BN41" s="114"/>
      <c r="BO41" s="115"/>
      <c r="BP41" s="114"/>
      <c r="BQ41" s="114"/>
      <c r="BR41" s="114"/>
      <c r="BS41" s="114"/>
      <c r="BT41" s="114"/>
    </row>
    <row r="43" spans="12:17" ht="14.25">
      <c r="L43" s="114"/>
      <c r="M43" s="114"/>
      <c r="N43" s="114"/>
      <c r="O43" s="114"/>
      <c r="P43" s="114"/>
      <c r="Q43" s="114"/>
    </row>
    <row r="44" spans="12:17" ht="14.25">
      <c r="L44" s="114"/>
      <c r="M44" s="114"/>
      <c r="N44" s="114"/>
      <c r="O44" s="114"/>
      <c r="P44" s="114"/>
      <c r="Q44" s="114"/>
    </row>
  </sheetData>
  <sheetProtection/>
  <mergeCells count="134">
    <mergeCell ref="F41:I41"/>
    <mergeCell ref="K22:L22"/>
    <mergeCell ref="L33:N33"/>
    <mergeCell ref="L34:N34"/>
    <mergeCell ref="R27:T27"/>
    <mergeCell ref="AA22:AB22"/>
    <mergeCell ref="F33:I33"/>
    <mergeCell ref="F34:I34"/>
    <mergeCell ref="F35:I35"/>
    <mergeCell ref="J27:K27"/>
    <mergeCell ref="J35:K35"/>
    <mergeCell ref="L27:N27"/>
    <mergeCell ref="AC22:AF22"/>
    <mergeCell ref="J30:K30"/>
    <mergeCell ref="L30:N30"/>
    <mergeCell ref="O30:Q30"/>
    <mergeCell ref="R30:T30"/>
    <mergeCell ref="R35:T35"/>
    <mergeCell ref="O28:Q28"/>
    <mergeCell ref="J33:K33"/>
    <mergeCell ref="AA19:AB19"/>
    <mergeCell ref="AC19:AF19"/>
    <mergeCell ref="R22:S22"/>
    <mergeCell ref="AC20:AF21"/>
    <mergeCell ref="T20:T21"/>
    <mergeCell ref="U20:U21"/>
    <mergeCell ref="R19:S19"/>
    <mergeCell ref="X20:X21"/>
    <mergeCell ref="AA20:AB21"/>
    <mergeCell ref="Z20:Z21"/>
    <mergeCell ref="AC17:AF18"/>
    <mergeCell ref="K18:L18"/>
    <mergeCell ref="AA18:AB18"/>
    <mergeCell ref="AA9:AB16"/>
    <mergeCell ref="Y9:Z10"/>
    <mergeCell ref="Y15:Z15"/>
    <mergeCell ref="V11:V15"/>
    <mergeCell ref="X11:X15"/>
    <mergeCell ref="M11:M14"/>
    <mergeCell ref="N11:N14"/>
    <mergeCell ref="K2:L2"/>
    <mergeCell ref="BI2:BI3"/>
    <mergeCell ref="R9:X9"/>
    <mergeCell ref="AF2:AF3"/>
    <mergeCell ref="AA3:AB3"/>
    <mergeCell ref="AC3:AD3"/>
    <mergeCell ref="AA5:AB5"/>
    <mergeCell ref="BI5:BJ5"/>
    <mergeCell ref="AC5:AF5"/>
    <mergeCell ref="AC9:AF16"/>
    <mergeCell ref="AG5:AH5"/>
    <mergeCell ref="Y14:Z14"/>
    <mergeCell ref="Y16:Z16"/>
    <mergeCell ref="T11:T15"/>
    <mergeCell ref="U11:U15"/>
    <mergeCell ref="Y11:Z11"/>
    <mergeCell ref="Y12:Z12"/>
    <mergeCell ref="Y13:Z13"/>
    <mergeCell ref="J36:K36"/>
    <mergeCell ref="W11:W15"/>
    <mergeCell ref="R11:S15"/>
    <mergeCell ref="R16:S16"/>
    <mergeCell ref="O33:Q33"/>
    <mergeCell ref="O34:Q34"/>
    <mergeCell ref="O36:Q36"/>
    <mergeCell ref="R26:T26"/>
    <mergeCell ref="L35:N35"/>
    <mergeCell ref="R36:T36"/>
    <mergeCell ref="I11:I15"/>
    <mergeCell ref="F16:G16"/>
    <mergeCell ref="K20:L21"/>
    <mergeCell ref="J20:J21"/>
    <mergeCell ref="F17:G17"/>
    <mergeCell ref="F18:G18"/>
    <mergeCell ref="K19:L19"/>
    <mergeCell ref="E19:E21"/>
    <mergeCell ref="I20:I21"/>
    <mergeCell ref="J29:K29"/>
    <mergeCell ref="L29:N29"/>
    <mergeCell ref="O29:Q29"/>
    <mergeCell ref="F23:I23"/>
    <mergeCell ref="G28:I28"/>
    <mergeCell ref="Q20:Q21"/>
    <mergeCell ref="F19:G19"/>
    <mergeCell ref="G27:I27"/>
    <mergeCell ref="R34:T34"/>
    <mergeCell ref="L32:N32"/>
    <mergeCell ref="O32:Q32"/>
    <mergeCell ref="R32:T32"/>
    <mergeCell ref="G30:I30"/>
    <mergeCell ref="R33:T33"/>
    <mergeCell ref="J32:K32"/>
    <mergeCell ref="G31:I31"/>
    <mergeCell ref="R31:T31"/>
    <mergeCell ref="O26:Q26"/>
    <mergeCell ref="L36:N36"/>
    <mergeCell ref="F36:I36"/>
    <mergeCell ref="F27:F32"/>
    <mergeCell ref="G32:I32"/>
    <mergeCell ref="O35:Q35"/>
    <mergeCell ref="J31:K31"/>
    <mergeCell ref="L31:N31"/>
    <mergeCell ref="O31:Q31"/>
    <mergeCell ref="J28:K28"/>
    <mergeCell ref="F22:G22"/>
    <mergeCell ref="J34:K34"/>
    <mergeCell ref="E9:E16"/>
    <mergeCell ref="J9:Q10"/>
    <mergeCell ref="K17:L17"/>
    <mergeCell ref="L26:N26"/>
    <mergeCell ref="K16:L16"/>
    <mergeCell ref="F11:H15"/>
    <mergeCell ref="F9:H10"/>
    <mergeCell ref="I9:I10"/>
    <mergeCell ref="O20:O21"/>
    <mergeCell ref="P20:P21"/>
    <mergeCell ref="M20:M21"/>
    <mergeCell ref="E17:E18"/>
    <mergeCell ref="Y20:Y21"/>
    <mergeCell ref="O27:Q27"/>
    <mergeCell ref="J26:K26"/>
    <mergeCell ref="V20:V21"/>
    <mergeCell ref="W20:W21"/>
    <mergeCell ref="H20:H21"/>
    <mergeCell ref="O11:O14"/>
    <mergeCell ref="P11:P14"/>
    <mergeCell ref="Q11:Q14"/>
    <mergeCell ref="R29:T29"/>
    <mergeCell ref="R28:T28"/>
    <mergeCell ref="G29:I29"/>
    <mergeCell ref="L28:N28"/>
    <mergeCell ref="R20:S21"/>
    <mergeCell ref="F20:G21"/>
    <mergeCell ref="N20:N21"/>
  </mergeCells>
  <conditionalFormatting sqref="R17">
    <cfRule type="expression" priority="42" dxfId="436" stopIfTrue="1">
      <formula>'事業費総括表-②'!#REF!="■"</formula>
    </cfRule>
  </conditionalFormatting>
  <conditionalFormatting sqref="R18">
    <cfRule type="expression" priority="41" dxfId="436" stopIfTrue="1">
      <formula>'事業費総括表-②'!#REF!="■"</formula>
    </cfRule>
  </conditionalFormatting>
  <conditionalFormatting sqref="Y18">
    <cfRule type="expression" priority="40" dxfId="436" stopIfTrue="1">
      <formula>'事業費総括表-②'!#REF!="■"</formula>
    </cfRule>
  </conditionalFormatting>
  <conditionalFormatting sqref="Y17">
    <cfRule type="expression" priority="39" dxfId="436" stopIfTrue="1">
      <formula>'事業費総括表-②'!#REF!="■"</formula>
    </cfRule>
  </conditionalFormatting>
  <conditionalFormatting sqref="L26">
    <cfRule type="expression" priority="36" dxfId="436" stopIfTrue="1">
      <formula>'事業費総括表-②'!#REF!="■"</formula>
    </cfRule>
  </conditionalFormatting>
  <conditionalFormatting sqref="O26">
    <cfRule type="expression" priority="34" dxfId="436" stopIfTrue="1">
      <formula>'事業費総括表-②'!#REF!="■"</formula>
    </cfRule>
  </conditionalFormatting>
  <conditionalFormatting sqref="R26">
    <cfRule type="expression" priority="33" dxfId="436" stopIfTrue="1">
      <formula>'事業費総括表-②'!#REF!="■"</formula>
    </cfRule>
  </conditionalFormatting>
  <conditionalFormatting sqref="T20:T22">
    <cfRule type="expression" priority="32" dxfId="437" stopIfTrue="1">
      <formula>$T$22&lt;$T$18</formula>
    </cfRule>
  </conditionalFormatting>
  <conditionalFormatting sqref="U20:U22">
    <cfRule type="expression" priority="31" dxfId="437" stopIfTrue="1">
      <formula>$U$22&lt;$U$18</formula>
    </cfRule>
  </conditionalFormatting>
  <conditionalFormatting sqref="V20:V22">
    <cfRule type="expression" priority="30" dxfId="437" stopIfTrue="1">
      <formula>$V$22&lt;$V$18</formula>
    </cfRule>
  </conditionalFormatting>
  <conditionalFormatting sqref="W20:W22">
    <cfRule type="expression" priority="29" dxfId="437" stopIfTrue="1">
      <formula>$W$22&lt;$W$18</formula>
    </cfRule>
  </conditionalFormatting>
  <conditionalFormatting sqref="X20:X22">
    <cfRule type="expression" priority="28" dxfId="437" stopIfTrue="1">
      <formula>$X$22&lt;$X$18</formula>
    </cfRule>
  </conditionalFormatting>
  <conditionalFormatting sqref="Z20:Z22">
    <cfRule type="expression" priority="27" dxfId="437" stopIfTrue="1">
      <formula>$Z$22&lt;$Z$18</formula>
    </cfRule>
  </conditionalFormatting>
  <conditionalFormatting sqref="K20:L22">
    <cfRule type="expression" priority="20" dxfId="437" stopIfTrue="1">
      <formula>$K$22&lt;$K$18</formula>
    </cfRule>
  </conditionalFormatting>
  <conditionalFormatting sqref="Y20">
    <cfRule type="expression" priority="14" dxfId="437" stopIfTrue="1">
      <formula>$Z$22&lt;$Z$18</formula>
    </cfRule>
  </conditionalFormatting>
  <conditionalFormatting sqref="R20:S22">
    <cfRule type="expression" priority="13" dxfId="437" stopIfTrue="1">
      <formula>$R$22&lt;$S$18</formula>
    </cfRule>
  </conditionalFormatting>
  <conditionalFormatting sqref="N20:N22">
    <cfRule type="expression" priority="12" dxfId="437" stopIfTrue="1">
      <formula>$N$22&lt;$N$18</formula>
    </cfRule>
  </conditionalFormatting>
  <conditionalFormatting sqref="O20:O22">
    <cfRule type="expression" priority="11" dxfId="437" stopIfTrue="1">
      <formula>$O$22&lt;$O$18</formula>
    </cfRule>
  </conditionalFormatting>
  <conditionalFormatting sqref="P20:P22">
    <cfRule type="expression" priority="10" dxfId="437" stopIfTrue="1">
      <formula>$P$22&lt;$P$18</formula>
    </cfRule>
  </conditionalFormatting>
  <conditionalFormatting sqref="Q20:Q22">
    <cfRule type="expression" priority="9" dxfId="437" stopIfTrue="1">
      <formula>$Q$22&lt;$Q$18</formula>
    </cfRule>
  </conditionalFormatting>
  <conditionalFormatting sqref="O27:T27">
    <cfRule type="expression" priority="8" dxfId="437" stopIfTrue="1">
      <formula>$O$27&lt;$L$27</formula>
    </cfRule>
  </conditionalFormatting>
  <conditionalFormatting sqref="O28:T28">
    <cfRule type="expression" priority="7" dxfId="437" stopIfTrue="1">
      <formula>$O$28&lt;$L$28</formula>
    </cfRule>
  </conditionalFormatting>
  <conditionalFormatting sqref="O29:T29">
    <cfRule type="expression" priority="6" dxfId="437" stopIfTrue="1">
      <formula>$O$29&lt;$L$29</formula>
    </cfRule>
  </conditionalFormatting>
  <conditionalFormatting sqref="O30:T30 O31 R31">
    <cfRule type="expression" priority="5" dxfId="437" stopIfTrue="1">
      <formula>$O$30&lt;$L$30</formula>
    </cfRule>
  </conditionalFormatting>
  <conditionalFormatting sqref="O32:T32">
    <cfRule type="expression" priority="4" dxfId="437" stopIfTrue="1">
      <formula>$O$32&lt;$L$32</formula>
    </cfRule>
  </conditionalFormatting>
  <conditionalFormatting sqref="O33:T33">
    <cfRule type="expression" priority="3" dxfId="437" stopIfTrue="1">
      <formula>$O$33&lt;$L$33</formula>
    </cfRule>
  </conditionalFormatting>
  <conditionalFormatting sqref="O34:T34">
    <cfRule type="expression" priority="2" dxfId="437" stopIfTrue="1">
      <formula>$O$34&lt;$L$34</formula>
    </cfRule>
  </conditionalFormatting>
  <dataValidations count="1">
    <dataValidation type="list" allowBlank="1" showInputMessage="1" showErrorMessage="1" sqref="Y12 Y14">
      <formula1>"■あり　□なし,□あり　■なし"</formula1>
    </dataValidation>
  </dataValidations>
  <printOptions horizontalCentered="1"/>
  <pageMargins left="0.11811023622047245" right="0.11811023622047245" top="0.2362204724409449" bottom="0.31496062992125984" header="0" footer="0"/>
  <pageSetup fitToHeight="1" fitToWidth="1" horizontalDpi="600" verticalDpi="600" orientation="landscape"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tempk</dc:creator>
  <cp:keywords/>
  <dc:description/>
  <cp:lastModifiedBy>tempk</cp:lastModifiedBy>
  <cp:lastPrinted>2024-03-08T08:06:42Z</cp:lastPrinted>
  <dcterms:created xsi:type="dcterms:W3CDTF">2021-02-24T05:20:35Z</dcterms:created>
  <dcterms:modified xsi:type="dcterms:W3CDTF">2024-03-19T07:50:48Z</dcterms:modified>
  <cp:category/>
  <cp:version/>
  <cp:contentType/>
  <cp:contentStatus/>
</cp:coreProperties>
</file>